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14295" windowHeight="457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Лист1!$4:$6</definedName>
    <definedName name="_xlnm.Print_Area" localSheetId="0">Лист1!$A$1:$K$135</definedName>
  </definedNames>
  <calcPr calcId="125725"/>
</workbook>
</file>

<file path=xl/calcChain.xml><?xml version="1.0" encoding="utf-8"?>
<calcChain xmlns="http://schemas.openxmlformats.org/spreadsheetml/2006/main">
  <c r="H92" i="1"/>
  <c r="F133"/>
  <c r="F131"/>
  <c r="H131"/>
  <c r="F49"/>
  <c r="G131"/>
  <c r="G92"/>
  <c r="I40"/>
  <c r="H40"/>
  <c r="G40"/>
  <c r="F40"/>
  <c r="G129"/>
  <c r="F129"/>
  <c r="F35"/>
  <c r="F37"/>
  <c r="F112"/>
  <c r="F104"/>
  <c r="F30"/>
  <c r="H30"/>
  <c r="H112"/>
  <c r="G47"/>
  <c r="F47"/>
  <c r="F92" s="1"/>
  <c r="F51"/>
  <c r="J131"/>
  <c r="F130" l="1"/>
  <c r="F132"/>
  <c r="J132"/>
  <c r="G132"/>
  <c r="J92"/>
  <c r="G124" l="1"/>
  <c r="F124"/>
  <c r="I30"/>
  <c r="F59"/>
  <c r="G59"/>
  <c r="G106"/>
  <c r="G112" s="1"/>
  <c r="F106"/>
  <c r="I130"/>
  <c r="J40" l="1"/>
  <c r="F120"/>
  <c r="G120"/>
  <c r="G15"/>
  <c r="I92"/>
  <c r="F98"/>
  <c r="H104"/>
  <c r="H132"/>
  <c r="H130"/>
  <c r="H133" s="1"/>
  <c r="G130"/>
  <c r="G133" s="1"/>
  <c r="F67"/>
  <c r="F64"/>
  <c r="F27"/>
  <c r="F22"/>
  <c r="F19"/>
  <c r="F15"/>
  <c r="F11"/>
  <c r="J98"/>
  <c r="G67"/>
  <c r="G116" l="1"/>
  <c r="F116"/>
  <c r="H35"/>
  <c r="G35"/>
  <c r="G55"/>
  <c r="F55"/>
  <c r="G19"/>
  <c r="G11"/>
  <c r="A1" i="2"/>
  <c r="A4" s="1"/>
  <c r="B4"/>
  <c r="C4"/>
  <c r="D4"/>
  <c r="E4"/>
  <c r="A2"/>
  <c r="A3"/>
  <c r="J130" i="1" l="1"/>
  <c r="J133" s="1"/>
  <c r="I133"/>
  <c r="H129"/>
  <c r="G45" l="1"/>
  <c r="F45"/>
</calcChain>
</file>

<file path=xl/comments1.xml><?xml version="1.0" encoding="utf-8"?>
<comments xmlns="http://schemas.openxmlformats.org/spreadsheetml/2006/main">
  <authors>
    <author>LIUDA</author>
  </authors>
  <commentList>
    <comment ref="D28" authorId="0">
      <text>
        <r>
          <rPr>
            <b/>
            <sz val="9"/>
            <color indexed="81"/>
            <rFont val="Tahoma"/>
            <family val="2"/>
            <charset val="204"/>
          </rPr>
          <t>LIUDA: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<sst xmlns="http://schemas.openxmlformats.org/spreadsheetml/2006/main" count="482" uniqueCount="127">
  <si>
    <t>обласний бюджет</t>
  </si>
  <si>
    <t>1. Забезпечення раціонального використання і зберігання відходів виробництва та побутових відходів</t>
  </si>
  <si>
    <t>Усього за напрямом</t>
  </si>
  <si>
    <t>2. Збереження природно-заповідного фонду</t>
  </si>
  <si>
    <t>3. Охорона і раціональне використання водних об’єктів</t>
  </si>
  <si>
    <t>4. Охорона атмосферного повітря</t>
  </si>
  <si>
    <t>5. Моніторинг навколишнього природного середовища</t>
  </si>
  <si>
    <t>6. Охорона і раціональне використання природних рослинних ресурсів та ресурсів тваринного світу</t>
  </si>
  <si>
    <t>7. Інші напрями природоохоронної діяльності</t>
  </si>
  <si>
    <t>Виконавець</t>
  </si>
  <si>
    <t xml:space="preserve">Термін виконання </t>
  </si>
  <si>
    <t>Орієнтовні обсяги фінансування, тис.грн.</t>
  </si>
  <si>
    <t>роки</t>
  </si>
  <si>
    <t>всього</t>
  </si>
  <si>
    <t xml:space="preserve">Державний бюджет </t>
  </si>
  <si>
    <t>інше фінансування</t>
  </si>
  <si>
    <t>Очікувані результати</t>
  </si>
  <si>
    <t>УЖКГ міської ради</t>
  </si>
  <si>
    <t xml:space="preserve">Облаштування майданчиків для збору твердих побутових відходів </t>
  </si>
  <si>
    <t>Перелік заходів, обсяги та джерела фінансування Програми</t>
  </si>
  <si>
    <t xml:space="preserve">Назва заходу Програми </t>
  </si>
  <si>
    <t>№     п/п</t>
  </si>
  <si>
    <t>Заходи з озеленення міста (придбання багаторічних зелених насаджень та декоративних рослин)</t>
  </si>
  <si>
    <t xml:space="preserve">Усього по роках: </t>
  </si>
  <si>
    <t>УСЬОГО по ПРОГРАМІ        2020-2022рр:</t>
  </si>
  <si>
    <t>УБРІ міської ради</t>
  </si>
  <si>
    <t xml:space="preserve">Берегоукріплення річки Млинівка в житловому масиві Підгірки в м.Калуш Івано-Франківської області (нове будівництво)
</t>
  </si>
  <si>
    <t>Нарощування дамб золошлаковідвалів</t>
  </si>
  <si>
    <t xml:space="preserve">ДП "Калуська ТЕЦ-НОВА" </t>
  </si>
  <si>
    <t>Запобігання забруднення прилеглих територій золою та шлаком</t>
  </si>
  <si>
    <t>Покращення санітарно-технічного стану місць збору твердих побутових відходів</t>
  </si>
  <si>
    <t>Ліквідація випуску стічних виробничо-дощових вод</t>
  </si>
  <si>
    <t>Встановлення електрофільтрів на котлі ТП-87 ст.№4 (при наявності коштів)</t>
  </si>
  <si>
    <t>УЖКГ міської ради, КП "Водотеплосервіс"</t>
  </si>
  <si>
    <t>-</t>
  </si>
  <si>
    <t>Покращення санітарно-технічного стану місць збору ТПВ</t>
  </si>
  <si>
    <t>Покращення якості роботи підприємства у галузі поводження з ТПВ</t>
  </si>
  <si>
    <t>Придбання  спеціального транспорту  для проведення  миття та дезінфекції контейнерів</t>
  </si>
  <si>
    <t>КП "Екоресурс"</t>
  </si>
  <si>
    <t>Ліквідація шкідливої дії води під час повені та паводків</t>
  </si>
  <si>
    <t>Ліквідація шкідливої дії води під час повеней та паводків</t>
  </si>
  <si>
    <t>Покращення якості водопостачання споживачів</t>
  </si>
  <si>
    <t>Покращення благоустрою міста</t>
  </si>
  <si>
    <t>Проведення моніторингових досліджень</t>
  </si>
  <si>
    <t>Зменшення викидів твердих речовин на 500 тон/рік</t>
  </si>
  <si>
    <t>Покращення санітарного стану міста Калуша</t>
  </si>
  <si>
    <t>Покращення роботи каналізаційної системи міста</t>
  </si>
  <si>
    <t>УЖКГ міської ради, КП "Калушавтодор"</t>
  </si>
  <si>
    <t>Придбання спецавтотранспорту (сміттєвозів) для збору і транспортування  побутових відходів у м. Калуші Івано-Франківської області</t>
  </si>
  <si>
    <t xml:space="preserve">Гідродинамічне прочищення зливової каналізації </t>
  </si>
  <si>
    <t xml:space="preserve">Ліквідація стихійних сміттєзвалищ </t>
  </si>
  <si>
    <t>Впровадження технологій роздільного збирання ТПВ. Придбання нових контейнерів закритого типу для збору побутових відходів</t>
  </si>
  <si>
    <t xml:space="preserve">Розробка схеми санітарної очистки та норм утворення твердих побутових відходів </t>
  </si>
  <si>
    <t xml:space="preserve">Нове будівництво берегоукріплення річки Сівка (ПК0+00-ПК2+00, ПК3+69-ПК13+44) в м.Калуш Івано-Франківської області  
</t>
  </si>
  <si>
    <t xml:space="preserve">Капітальний ремонт аварійних ділянок мереж централізованої господарсько-побутової каналізації </t>
  </si>
  <si>
    <t>Закупівля люків для каналізаційних мереж</t>
  </si>
  <si>
    <t xml:space="preserve">Реконструкція, технічне переоснащення обладнання для полігонів ТПВ. Сплата фінансового лізингу за придбання компактора XCMG (при курсу долара 26,48грн.)
</t>
  </si>
  <si>
    <t>Керівник Програми:</t>
  </si>
  <si>
    <t>Замовник Програми:</t>
  </si>
  <si>
    <t xml:space="preserve">Забезпечення безпеки громадян та транспортних засобів
</t>
  </si>
  <si>
    <t xml:space="preserve">2020-2021       в т. ч. </t>
  </si>
  <si>
    <t xml:space="preserve">2020-2021        в т.ч. </t>
  </si>
  <si>
    <t xml:space="preserve">2020-2022       в т. ч. </t>
  </si>
  <si>
    <t xml:space="preserve">2020-2022        в т.ч. </t>
  </si>
  <si>
    <t>ТОВ "КАРПАТ-НАФТОХІМ"</t>
  </si>
  <si>
    <t>Гідродинамічна очистка каналізаційних мереж на території підприємства ТОВ "КАРПАТНАФТОХІМ"</t>
  </si>
  <si>
    <t>Заміна трубопроводів виходу очищених стічних вод з відстійників кислотно-лужних стічних вод</t>
  </si>
  <si>
    <t>Запобігання нераціональним втратам води</t>
  </si>
  <si>
    <t>Виключення забруднення ґрунту та поверхневих водойм при транспортуванні стічних вод</t>
  </si>
  <si>
    <t>Унеможливлення попадання очищених стічних вод у ґрунтові води</t>
  </si>
  <si>
    <t>Запобігання забруднення навколишнього природного середовища</t>
  </si>
  <si>
    <t xml:space="preserve">Початок будівництва насосної станції для використання виробничо-дощових вод в системі гідрозоловидалення </t>
  </si>
  <si>
    <t>Запровадження екологічного моніторингу стану довкілля, контролю засоленості поверхневих і підземних вод, атмосферного повітря, зон просідань та гірничих розробок на території гірничо-хімічних підприємств міста Калуш та сіл Сівка-Калуська і Кропивник</t>
  </si>
  <si>
    <t>Реконструкція берегоукріплення р. Чечва в районі с. Пійло від ПК 1-48 та правого берега інфільтраційного басейну №1 на водозаборі «Добровляни» Калуського району Івано-Франківської області</t>
  </si>
  <si>
    <t>Визначення норм надання послуг з вивезення побутових відходів на території Калуської об'єднаної територіальної громади</t>
  </si>
  <si>
    <t>Покращення санітарного стану Калуської об’єднаної територіальної громади</t>
  </si>
  <si>
    <t>Управління з питань НС міської ради</t>
  </si>
  <si>
    <t>Придбання спецтехніки для складування побутових відходів на полігоні ТПВ м. Калуша Івано-Франківської області</t>
  </si>
  <si>
    <t>Поточний ремонт мережі відведення дощових вод на вул. Роксолани, вул. Богуна, вул. М.Чурай</t>
  </si>
  <si>
    <t>Відновлення водопропускних труб на вул. Гайдамацька</t>
  </si>
  <si>
    <t>Відновлення і підтримання сприятливого гідрологічного режиму та санітарного стану річки Млинівка (в районі моста на вул. Вороного)</t>
  </si>
  <si>
    <t>Очистка водовідвідної канави на вул. Орищака</t>
  </si>
  <si>
    <t>Проведення робіт з упорядкування джерел та  очищення русел на ВНС «Добровляни»</t>
  </si>
  <si>
    <t>Відновлення і підтримання сприятливого гідрологічного режиму та санітарного стану річки Млинівка (в районі вул. Тичини)</t>
  </si>
  <si>
    <t>Очистка водопропускних канав</t>
  </si>
  <si>
    <t>2020-2021 в т.ч.</t>
  </si>
  <si>
    <t>Гідродинамічне прочищення каналізаційних мереж на території м. Калуш</t>
  </si>
  <si>
    <t>Провести накладку та випробування ефетивності роботи золовловлюючих установок на котлах ТП-87 ст.№1, №2</t>
  </si>
  <si>
    <t>Зменшення викидів твердих суспендованих речовин на 50 т/р</t>
  </si>
  <si>
    <t>Провести накладку та випробування ефективності аспіраційних установокцеху паливоподачі</t>
  </si>
  <si>
    <t>Зменшення викидів твердих суспендованих речовин на 20 т/р</t>
  </si>
  <si>
    <t>Ремонт відстійника №2 ліній очищення кислотно-лужних стічних вод</t>
  </si>
  <si>
    <t>Ремонт та хімзахист технологічних споруд на лінії  очищення кислотно-лужних стічних вод</t>
  </si>
  <si>
    <t>Монтаж теплоізоляції на трубопровід повернення конденсату на Калуську ТЕЦ Конденсатопровід від теплопункту корпус 729 до Калуської ТЕЦ</t>
  </si>
  <si>
    <t>Заміна ділянки підземного трубопроводу промислової води від вузла №10 до камери ВК-6.13</t>
  </si>
  <si>
    <t>Заміна ділянки трубопроводу питної води Ду150 мм від К-1 до К-8 к-с 485</t>
  </si>
  <si>
    <t>Реконструкція обладнання і трубопроводів насосної станції перекачування органічних стічних вод з площадки Хімзаводу</t>
  </si>
  <si>
    <t>Забезпечення якісногоочищення кислотно-лужних стічних вод</t>
  </si>
  <si>
    <t>Зменшення втрат теплової енергії</t>
  </si>
  <si>
    <t>Зменшення втрат водних ресурсів</t>
  </si>
  <si>
    <t xml:space="preserve">Унеможливлення попадання стічних вод у ґрунтові води </t>
  </si>
  <si>
    <t>Ліквідація проявів небезпечних екзогенно-геологічних процесів на 160 км траси "Калуш- Західний кордон"</t>
  </si>
  <si>
    <t>Ліквідація розмиву етиленопроводу, запобігання аваріям (руйнуванню етиленопроводу), викидам етилену в атмосферне повітря</t>
  </si>
  <si>
    <t>Тарбєєв Олег Юрійович</t>
  </si>
  <si>
    <t>Тихий Мирослав Васильович</t>
  </si>
  <si>
    <t>Придбання спеціального транспорту  для перевезення    контейнерів для великогабаритних відходів(сміттєвоз з системою змінних кузовів (портального типу)</t>
  </si>
  <si>
    <t xml:space="preserve">2020-2021       в т.ч. </t>
  </si>
  <si>
    <t>Запровадження екологічного моніторингу стану довкілля, контролю засоленості поверхневих і підземних вод, зон просідань та гірничих розробок на території гірничо-хімічних підприємств міста Калуш та сіл Сівка Калуська і Кропивник</t>
  </si>
  <si>
    <t>Облаштування притулку для безпритульних тварин (придбання вольєрів)</t>
  </si>
  <si>
    <t>УЖКГ міської ради, КП "Екосервіс"</t>
  </si>
  <si>
    <t>Забезпечення належного утримання безпритульних тварин</t>
  </si>
  <si>
    <t xml:space="preserve">Додаток до рішення </t>
  </si>
  <si>
    <t>Відновлення і підтримання сприятливого гідрологічного режиму та санітарного стану річки Млинівка на території Калуської міської територіальної громади</t>
  </si>
  <si>
    <t xml:space="preserve">Відновлення і підтримання сприятливого гідрологічного режиму та санітарного стану   річки Сівка на території Калуської міської територіальної громади </t>
  </si>
  <si>
    <t xml:space="preserve">Очистка водовідвідних канав на території Калуської міської територіальної громади  </t>
  </si>
  <si>
    <t xml:space="preserve">Реконструкція  каналізаційної насосної станції № 3 на вул. Євшана в м. Калуш, Івано-Франківської області» </t>
  </si>
  <si>
    <t>Обстеження та надання пропозицій по недопущенню підтоплення вулиць Височана, Коперника в м. Калуш Івано-Франківської області</t>
  </si>
  <si>
    <t xml:space="preserve">Зменшення площі малопродуктивних земельних угідь </t>
  </si>
  <si>
    <t>Поліпшення малопродуктивних земельних угідь на території Калуської міської територіальної громади (в т.ч. вжиття заходів по боротьбі з карантинною рослиною борщівник Сосновського)</t>
  </si>
  <si>
    <t xml:space="preserve"> бюджет міської територіальної громади</t>
  </si>
  <si>
    <t>Назва замовника: Управління з питань надзвичайних ситуацій Калуської міської ради</t>
  </si>
  <si>
    <t>1.1</t>
  </si>
  <si>
    <t>1.2</t>
  </si>
  <si>
    <t>Придбання сміттєвоза (АТ-2041) для збору та вивезення побутових відходів на території Калуської міської територіальної громади</t>
  </si>
  <si>
    <t>Рекультивація відпрацьованої першої черги існуючого полігону ТПВ в ур. Височанка м. Калуш Івано-Франківської області (нове будівництво)</t>
  </si>
  <si>
    <t>Нове будівництво каналізаційних мереж в с. Вістова Калуської міської територіальної громади Калуського району Івано-Франківської області (в т.ч. виготовлення проектно-кошторисної документації)</t>
  </si>
  <si>
    <t xml:space="preserve">Недопущення забруднення довкілля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</si>
</sst>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7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NumberFormat="1" applyFont="1"/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/>
    <xf numFmtId="0" fontId="7" fillId="0" borderId="0" xfId="0" applyFont="1"/>
    <xf numFmtId="0" fontId="7" fillId="0" borderId="0" xfId="0" applyNumberFormat="1" applyFont="1"/>
    <xf numFmtId="1" fontId="2" fillId="0" borderId="7" xfId="0" applyNumberFormat="1" applyFont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/>
    <xf numFmtId="0" fontId="7" fillId="2" borderId="0" xfId="0" applyFont="1" applyFill="1"/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left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164" fontId="12" fillId="0" borderId="1" xfId="0" applyNumberFormat="1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left" vertical="center" wrapText="1"/>
    </xf>
    <xf numFmtId="164" fontId="12" fillId="0" borderId="7" xfId="0" applyNumberFormat="1" applyFont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0" fontId="4" fillId="0" borderId="0" xfId="0" applyFont="1" applyBorder="1"/>
    <xf numFmtId="165" fontId="12" fillId="0" borderId="7" xfId="0" applyNumberFormat="1" applyFont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left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left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64" fontId="2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left" vertical="center" wrapText="1"/>
    </xf>
    <xf numFmtId="2" fontId="6" fillId="2" borderId="6" xfId="0" applyNumberFormat="1" applyFont="1" applyFill="1" applyBorder="1" applyAlignment="1">
      <alignment horizontal="left" vertical="center" wrapText="1"/>
    </xf>
    <xf numFmtId="2" fontId="6" fillId="2" borderId="7" xfId="0" applyNumberFormat="1" applyFont="1" applyFill="1" applyBorder="1" applyAlignment="1">
      <alignment horizontal="left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topLeftCell="B92" zoomScale="80" zoomScaleNormal="80" workbookViewId="0">
      <selection activeCell="F97" sqref="F97"/>
    </sheetView>
  </sheetViews>
  <sheetFormatPr defaultRowHeight="15.75"/>
  <cols>
    <col min="1" max="1" width="8.140625" style="5" customWidth="1"/>
    <col min="2" max="2" width="41.140625" style="5" customWidth="1"/>
    <col min="3" max="3" width="21.5703125" style="5" customWidth="1"/>
    <col min="4" max="4" width="12.7109375" style="6" customWidth="1"/>
    <col min="5" max="5" width="12" style="6" customWidth="1"/>
    <col min="6" max="6" width="16.28515625" style="5" customWidth="1"/>
    <col min="7" max="7" width="18" style="28" customWidth="1"/>
    <col min="8" max="8" width="14" style="5" customWidth="1"/>
    <col min="9" max="9" width="16.85546875" style="5" customWidth="1"/>
    <col min="10" max="10" width="16.7109375" style="5" customWidth="1"/>
    <col min="11" max="11" width="50.28515625" style="5" customWidth="1"/>
    <col min="12" max="16384" width="9.140625" style="5"/>
  </cols>
  <sheetData>
    <row r="1" spans="1:11" ht="26.25">
      <c r="K1" s="57" t="s">
        <v>111</v>
      </c>
    </row>
    <row r="2" spans="1:11" ht="18.75">
      <c r="A2" s="230" t="s">
        <v>19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s="274" customFormat="1" ht="30.75" customHeight="1">
      <c r="A3" s="272" t="s">
        <v>120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18.75" customHeight="1">
      <c r="A4" s="231" t="s">
        <v>21</v>
      </c>
      <c r="B4" s="180" t="s">
        <v>20</v>
      </c>
      <c r="C4" s="180" t="s">
        <v>9</v>
      </c>
      <c r="D4" s="233" t="s">
        <v>10</v>
      </c>
      <c r="E4" s="234" t="s">
        <v>11</v>
      </c>
      <c r="F4" s="235"/>
      <c r="G4" s="235"/>
      <c r="H4" s="235"/>
      <c r="I4" s="235"/>
      <c r="J4" s="236"/>
      <c r="K4" s="232" t="s">
        <v>16</v>
      </c>
    </row>
    <row r="5" spans="1:11" ht="75.75" customHeight="1">
      <c r="A5" s="231"/>
      <c r="B5" s="188"/>
      <c r="C5" s="188"/>
      <c r="D5" s="233"/>
      <c r="E5" s="4" t="s">
        <v>12</v>
      </c>
      <c r="F5" s="2" t="s">
        <v>13</v>
      </c>
      <c r="G5" s="12" t="s">
        <v>119</v>
      </c>
      <c r="H5" s="2" t="s">
        <v>0</v>
      </c>
      <c r="I5" s="2" t="s">
        <v>14</v>
      </c>
      <c r="J5" s="2" t="s">
        <v>15</v>
      </c>
      <c r="K5" s="232"/>
    </row>
    <row r="6" spans="1:11" ht="18.75">
      <c r="A6" s="8">
        <v>1</v>
      </c>
      <c r="B6" s="8">
        <v>2</v>
      </c>
      <c r="C6" s="8">
        <v>3</v>
      </c>
      <c r="D6" s="9">
        <v>4</v>
      </c>
      <c r="E6" s="9">
        <v>5</v>
      </c>
      <c r="F6" s="8">
        <v>6</v>
      </c>
      <c r="G6" s="29">
        <v>7</v>
      </c>
      <c r="H6" s="8">
        <v>8</v>
      </c>
      <c r="I6" s="8">
        <v>9</v>
      </c>
      <c r="J6" s="8">
        <v>10</v>
      </c>
      <c r="K6" s="8">
        <v>11</v>
      </c>
    </row>
    <row r="7" spans="1:11" ht="18.75">
      <c r="A7" s="237" t="s">
        <v>1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</row>
    <row r="8" spans="1:11" ht="54" customHeight="1">
      <c r="A8" s="281">
        <v>1</v>
      </c>
      <c r="B8" s="269" t="s">
        <v>27</v>
      </c>
      <c r="C8" s="180" t="s">
        <v>28</v>
      </c>
      <c r="D8" s="53" t="s">
        <v>60</v>
      </c>
      <c r="E8" s="53" t="s">
        <v>61</v>
      </c>
      <c r="F8" s="18">
        <v>980</v>
      </c>
      <c r="G8" s="53"/>
      <c r="H8" s="53"/>
      <c r="I8" s="53"/>
      <c r="J8" s="18">
        <v>980</v>
      </c>
      <c r="K8" s="180" t="s">
        <v>29</v>
      </c>
    </row>
    <row r="9" spans="1:11" ht="26.25" customHeight="1">
      <c r="A9" s="182"/>
      <c r="B9" s="178"/>
      <c r="C9" s="174"/>
      <c r="D9" s="29">
        <v>2020</v>
      </c>
      <c r="E9" s="44">
        <v>2020</v>
      </c>
      <c r="F9" s="45">
        <v>490</v>
      </c>
      <c r="G9" s="45" t="s">
        <v>34</v>
      </c>
      <c r="H9" s="45" t="s">
        <v>34</v>
      </c>
      <c r="I9" s="45" t="s">
        <v>34</v>
      </c>
      <c r="J9" s="54">
        <v>490</v>
      </c>
      <c r="K9" s="174"/>
    </row>
    <row r="10" spans="1:11" ht="24" customHeight="1">
      <c r="A10" s="183"/>
      <c r="B10" s="179"/>
      <c r="C10" s="175"/>
      <c r="D10" s="147">
        <v>2021</v>
      </c>
      <c r="E10" s="148">
        <v>2021</v>
      </c>
      <c r="F10" s="149">
        <v>490</v>
      </c>
      <c r="G10" s="149" t="s">
        <v>34</v>
      </c>
      <c r="H10" s="149" t="s">
        <v>34</v>
      </c>
      <c r="I10" s="149" t="s">
        <v>34</v>
      </c>
      <c r="J10" s="150">
        <v>490</v>
      </c>
      <c r="K10" s="175"/>
    </row>
    <row r="11" spans="1:11" ht="56.25" customHeight="1">
      <c r="A11" s="180">
        <v>2</v>
      </c>
      <c r="B11" s="177" t="s">
        <v>18</v>
      </c>
      <c r="C11" s="184" t="s">
        <v>17</v>
      </c>
      <c r="D11" s="53" t="s">
        <v>62</v>
      </c>
      <c r="E11" s="53" t="s">
        <v>63</v>
      </c>
      <c r="F11" s="65">
        <f>SUM(F12,F13,F14)</f>
        <v>744.13099999999997</v>
      </c>
      <c r="G11" s="65">
        <f>SUM(G12:G14)</f>
        <v>744.13099999999997</v>
      </c>
      <c r="H11" s="45"/>
      <c r="I11" s="45"/>
      <c r="J11" s="54"/>
      <c r="K11" s="181" t="s">
        <v>30</v>
      </c>
    </row>
    <row r="12" spans="1:11" ht="30.75" customHeight="1">
      <c r="A12" s="182"/>
      <c r="B12" s="178"/>
      <c r="C12" s="182"/>
      <c r="D12" s="44">
        <v>2020</v>
      </c>
      <c r="E12" s="44">
        <v>2020</v>
      </c>
      <c r="F12" s="90">
        <v>104.131</v>
      </c>
      <c r="G12" s="90">
        <v>104.131</v>
      </c>
      <c r="H12" s="45" t="s">
        <v>34</v>
      </c>
      <c r="I12" s="45" t="s">
        <v>34</v>
      </c>
      <c r="J12" s="45" t="s">
        <v>34</v>
      </c>
      <c r="K12" s="182"/>
    </row>
    <row r="13" spans="1:11" ht="27" customHeight="1">
      <c r="A13" s="182"/>
      <c r="B13" s="178"/>
      <c r="C13" s="182"/>
      <c r="D13" s="148">
        <v>2021</v>
      </c>
      <c r="E13" s="148">
        <v>2021</v>
      </c>
      <c r="F13" s="149">
        <v>300</v>
      </c>
      <c r="G13" s="149">
        <v>300</v>
      </c>
      <c r="H13" s="45" t="s">
        <v>34</v>
      </c>
      <c r="I13" s="45" t="s">
        <v>34</v>
      </c>
      <c r="J13" s="45" t="s">
        <v>34</v>
      </c>
      <c r="K13" s="182"/>
    </row>
    <row r="14" spans="1:11" ht="28.5" customHeight="1">
      <c r="A14" s="183"/>
      <c r="B14" s="179"/>
      <c r="C14" s="183"/>
      <c r="D14" s="44">
        <v>2022</v>
      </c>
      <c r="E14" s="44">
        <v>2022</v>
      </c>
      <c r="F14" s="45">
        <v>340</v>
      </c>
      <c r="G14" s="45">
        <v>340</v>
      </c>
      <c r="H14" s="45" t="s">
        <v>34</v>
      </c>
      <c r="I14" s="45" t="s">
        <v>34</v>
      </c>
      <c r="J14" s="45" t="s">
        <v>34</v>
      </c>
      <c r="K14" s="183"/>
    </row>
    <row r="15" spans="1:11" ht="56.25" customHeight="1">
      <c r="A15" s="180">
        <v>3</v>
      </c>
      <c r="B15" s="177" t="s">
        <v>50</v>
      </c>
      <c r="C15" s="184" t="s">
        <v>17</v>
      </c>
      <c r="D15" s="53" t="s">
        <v>62</v>
      </c>
      <c r="E15" s="53" t="s">
        <v>63</v>
      </c>
      <c r="F15" s="32">
        <f>SUM(F16,F17,F18)</f>
        <v>647</v>
      </c>
      <c r="G15" s="32">
        <f>SUM(G16,G17,G18)</f>
        <v>647</v>
      </c>
      <c r="H15" s="45"/>
      <c r="I15" s="45"/>
      <c r="J15" s="45"/>
      <c r="K15" s="181" t="s">
        <v>45</v>
      </c>
    </row>
    <row r="16" spans="1:11" ht="24.75" customHeight="1">
      <c r="A16" s="182"/>
      <c r="B16" s="178"/>
      <c r="C16" s="182"/>
      <c r="D16" s="44">
        <v>2020</v>
      </c>
      <c r="E16" s="44">
        <v>2020</v>
      </c>
      <c r="F16" s="45">
        <v>248</v>
      </c>
      <c r="G16" s="45">
        <v>248</v>
      </c>
      <c r="H16" s="45" t="s">
        <v>34</v>
      </c>
      <c r="I16" s="45" t="s">
        <v>34</v>
      </c>
      <c r="J16" s="45" t="s">
        <v>34</v>
      </c>
      <c r="K16" s="174"/>
    </row>
    <row r="17" spans="1:13" ht="26.25" customHeight="1">
      <c r="A17" s="182"/>
      <c r="B17" s="178"/>
      <c r="C17" s="182"/>
      <c r="D17" s="148">
        <v>2021</v>
      </c>
      <c r="E17" s="148">
        <v>2021</v>
      </c>
      <c r="F17" s="149">
        <v>200</v>
      </c>
      <c r="G17" s="149">
        <v>200</v>
      </c>
      <c r="H17" s="45" t="s">
        <v>34</v>
      </c>
      <c r="I17" s="45" t="s">
        <v>34</v>
      </c>
      <c r="J17" s="45" t="s">
        <v>34</v>
      </c>
      <c r="K17" s="174"/>
    </row>
    <row r="18" spans="1:13" ht="24" customHeight="1">
      <c r="A18" s="183"/>
      <c r="B18" s="179"/>
      <c r="C18" s="183"/>
      <c r="D18" s="44">
        <v>2022</v>
      </c>
      <c r="E18" s="44">
        <v>2022</v>
      </c>
      <c r="F18" s="45">
        <v>199</v>
      </c>
      <c r="G18" s="45">
        <v>199</v>
      </c>
      <c r="H18" s="45" t="s">
        <v>34</v>
      </c>
      <c r="I18" s="45" t="s">
        <v>34</v>
      </c>
      <c r="J18" s="45" t="s">
        <v>34</v>
      </c>
      <c r="K18" s="175"/>
    </row>
    <row r="19" spans="1:13" ht="55.5" customHeight="1">
      <c r="A19" s="180">
        <v>4</v>
      </c>
      <c r="B19" s="177" t="s">
        <v>56</v>
      </c>
      <c r="C19" s="184" t="s">
        <v>38</v>
      </c>
      <c r="D19" s="53" t="s">
        <v>60</v>
      </c>
      <c r="E19" s="53" t="s">
        <v>61</v>
      </c>
      <c r="F19" s="32">
        <f>SUM(F20,F21)</f>
        <v>3865</v>
      </c>
      <c r="G19" s="32">
        <f>SUM(G20,G21)</f>
        <v>3865</v>
      </c>
      <c r="H19" s="45" t="s">
        <v>34</v>
      </c>
      <c r="I19" s="45" t="s">
        <v>34</v>
      </c>
      <c r="J19" s="45" t="s">
        <v>34</v>
      </c>
      <c r="K19" s="181" t="s">
        <v>36</v>
      </c>
    </row>
    <row r="20" spans="1:13" ht="26.25" customHeight="1">
      <c r="A20" s="182"/>
      <c r="B20" s="178"/>
      <c r="C20" s="182"/>
      <c r="D20" s="44">
        <v>2020</v>
      </c>
      <c r="E20" s="44">
        <v>2020</v>
      </c>
      <c r="F20" s="45">
        <v>2177</v>
      </c>
      <c r="G20" s="45">
        <v>2177</v>
      </c>
      <c r="H20" s="19" t="s">
        <v>34</v>
      </c>
      <c r="I20" s="19" t="s">
        <v>34</v>
      </c>
      <c r="J20" s="19" t="s">
        <v>34</v>
      </c>
      <c r="K20" s="174"/>
    </row>
    <row r="21" spans="1:13" ht="28.5" customHeight="1">
      <c r="A21" s="183"/>
      <c r="B21" s="179"/>
      <c r="C21" s="183"/>
      <c r="D21" s="148">
        <v>2021</v>
      </c>
      <c r="E21" s="148">
        <v>2021</v>
      </c>
      <c r="F21" s="149">
        <v>1688</v>
      </c>
      <c r="G21" s="149">
        <v>1688</v>
      </c>
      <c r="H21" s="19" t="s">
        <v>34</v>
      </c>
      <c r="I21" s="19" t="s">
        <v>34</v>
      </c>
      <c r="J21" s="19" t="s">
        <v>34</v>
      </c>
      <c r="K21" s="175"/>
    </row>
    <row r="22" spans="1:13" ht="58.5" customHeight="1">
      <c r="A22" s="180">
        <v>5</v>
      </c>
      <c r="B22" s="177" t="s">
        <v>51</v>
      </c>
      <c r="C22" s="184" t="s">
        <v>38</v>
      </c>
      <c r="D22" s="238" t="s">
        <v>60</v>
      </c>
      <c r="E22" s="238" t="s">
        <v>60</v>
      </c>
      <c r="F22" s="241">
        <f>SUM(F25,F26)</f>
        <v>6000</v>
      </c>
      <c r="G22" s="130" t="s">
        <v>34</v>
      </c>
      <c r="H22" s="241">
        <v>3000</v>
      </c>
      <c r="I22" s="241">
        <v>3000</v>
      </c>
      <c r="J22" s="206" t="s">
        <v>34</v>
      </c>
      <c r="K22" s="181" t="s">
        <v>35</v>
      </c>
    </row>
    <row r="23" spans="1:13" ht="2.25" customHeight="1">
      <c r="A23" s="187"/>
      <c r="B23" s="189"/>
      <c r="C23" s="191"/>
      <c r="D23" s="239"/>
      <c r="E23" s="239"/>
      <c r="F23" s="242"/>
      <c r="H23" s="242"/>
      <c r="I23" s="242"/>
      <c r="J23" s="244"/>
      <c r="K23" s="208"/>
    </row>
    <row r="24" spans="1:13" ht="0.75" customHeight="1">
      <c r="A24" s="187"/>
      <c r="B24" s="189"/>
      <c r="C24" s="191"/>
      <c r="D24" s="240"/>
      <c r="E24" s="240"/>
      <c r="F24" s="243"/>
      <c r="H24" s="243"/>
      <c r="I24" s="243"/>
      <c r="J24" s="207"/>
      <c r="K24" s="208"/>
    </row>
    <row r="25" spans="1:13" ht="30" customHeight="1">
      <c r="A25" s="187"/>
      <c r="B25" s="189"/>
      <c r="C25" s="191"/>
      <c r="D25" s="106">
        <v>2020</v>
      </c>
      <c r="E25" s="106">
        <v>2020</v>
      </c>
      <c r="F25" s="104">
        <v>3000</v>
      </c>
      <c r="G25" s="32" t="s">
        <v>34</v>
      </c>
      <c r="H25" s="45" t="s">
        <v>34</v>
      </c>
      <c r="I25" s="45">
        <v>3000</v>
      </c>
      <c r="J25" s="45" t="s">
        <v>34</v>
      </c>
      <c r="K25" s="208"/>
    </row>
    <row r="26" spans="1:13" ht="22.5" customHeight="1">
      <c r="A26" s="188"/>
      <c r="B26" s="190"/>
      <c r="C26" s="192"/>
      <c r="D26" s="151">
        <v>2021</v>
      </c>
      <c r="E26" s="151">
        <v>2021</v>
      </c>
      <c r="F26" s="152">
        <v>3000</v>
      </c>
      <c r="G26" s="153" t="s">
        <v>34</v>
      </c>
      <c r="H26" s="154">
        <v>3000</v>
      </c>
      <c r="I26" s="126"/>
      <c r="J26" s="105" t="s">
        <v>34</v>
      </c>
      <c r="K26" s="209"/>
    </row>
    <row r="27" spans="1:13" ht="56.25" customHeight="1">
      <c r="A27" s="180">
        <v>6</v>
      </c>
      <c r="B27" s="177" t="s">
        <v>37</v>
      </c>
      <c r="C27" s="184" t="s">
        <v>38</v>
      </c>
      <c r="D27" s="10" t="s">
        <v>85</v>
      </c>
      <c r="E27" s="10" t="s">
        <v>85</v>
      </c>
      <c r="F27" s="112">
        <f>SUM(F28,F29)</f>
        <v>7580</v>
      </c>
      <c r="G27" s="128" t="s">
        <v>34</v>
      </c>
      <c r="H27" s="32">
        <v>3980</v>
      </c>
      <c r="I27" s="112">
        <v>3600</v>
      </c>
      <c r="J27" s="45" t="s">
        <v>34</v>
      </c>
      <c r="K27" s="181" t="s">
        <v>36</v>
      </c>
    </row>
    <row r="28" spans="1:13" ht="27" customHeight="1">
      <c r="A28" s="187"/>
      <c r="B28" s="189"/>
      <c r="C28" s="191"/>
      <c r="D28" s="111">
        <v>2020</v>
      </c>
      <c r="E28" s="111">
        <v>2020</v>
      </c>
      <c r="F28" s="17">
        <v>3600</v>
      </c>
      <c r="G28" s="110" t="s">
        <v>34</v>
      </c>
      <c r="H28" s="110" t="s">
        <v>34</v>
      </c>
      <c r="I28" s="17">
        <v>3600</v>
      </c>
      <c r="J28" s="110" t="s">
        <v>34</v>
      </c>
      <c r="K28" s="208"/>
      <c r="L28"/>
      <c r="M28"/>
    </row>
    <row r="29" spans="1:13" ht="28.5" customHeight="1">
      <c r="A29" s="188"/>
      <c r="B29" s="190"/>
      <c r="C29" s="192"/>
      <c r="D29" s="148">
        <v>2021</v>
      </c>
      <c r="E29" s="155">
        <v>2021</v>
      </c>
      <c r="F29" s="156">
        <v>3980</v>
      </c>
      <c r="G29" s="156" t="s">
        <v>34</v>
      </c>
      <c r="H29" s="156">
        <v>3980</v>
      </c>
      <c r="I29" s="88" t="s">
        <v>34</v>
      </c>
      <c r="J29" s="110" t="s">
        <v>34</v>
      </c>
      <c r="K29" s="209"/>
      <c r="L29"/>
      <c r="M29"/>
    </row>
    <row r="30" spans="1:13" ht="95.25" customHeight="1">
      <c r="A30" s="180">
        <v>7</v>
      </c>
      <c r="B30" s="177" t="s">
        <v>105</v>
      </c>
      <c r="C30" s="184" t="s">
        <v>38</v>
      </c>
      <c r="D30" s="10" t="s">
        <v>85</v>
      </c>
      <c r="E30" s="10" t="s">
        <v>85</v>
      </c>
      <c r="F30" s="85">
        <f>SUM(F31,F32)</f>
        <v>2670</v>
      </c>
      <c r="G30" s="129"/>
      <c r="H30" s="18">
        <f>SUM(H32)</f>
        <v>1345</v>
      </c>
      <c r="I30" s="85">
        <f>SUM(I31,I32)</f>
        <v>1325</v>
      </c>
      <c r="K30" s="181" t="s">
        <v>36</v>
      </c>
      <c r="L30"/>
      <c r="M30"/>
    </row>
    <row r="31" spans="1:13" ht="32.25" customHeight="1">
      <c r="A31" s="187"/>
      <c r="B31" s="189"/>
      <c r="C31" s="191"/>
      <c r="D31" s="124">
        <v>2020</v>
      </c>
      <c r="E31" s="124">
        <v>2020</v>
      </c>
      <c r="F31" s="18">
        <v>1325</v>
      </c>
      <c r="G31" s="45" t="s">
        <v>34</v>
      </c>
      <c r="H31" s="45" t="s">
        <v>34</v>
      </c>
      <c r="I31" s="17">
        <v>1325</v>
      </c>
      <c r="J31" s="45" t="s">
        <v>34</v>
      </c>
      <c r="K31" s="208"/>
      <c r="L31"/>
      <c r="M31"/>
    </row>
    <row r="32" spans="1:13" ht="30.75" customHeight="1">
      <c r="A32" s="188"/>
      <c r="B32" s="190"/>
      <c r="C32" s="192"/>
      <c r="D32" s="148">
        <v>2021</v>
      </c>
      <c r="E32" s="155">
        <v>2021</v>
      </c>
      <c r="F32" s="157">
        <v>1345</v>
      </c>
      <c r="G32" s="149" t="s">
        <v>34</v>
      </c>
      <c r="H32" s="149">
        <v>1345</v>
      </c>
      <c r="I32" s="45" t="s">
        <v>34</v>
      </c>
      <c r="J32" s="45" t="s">
        <v>34</v>
      </c>
      <c r="K32" s="209"/>
      <c r="L32"/>
      <c r="M32"/>
    </row>
    <row r="33" spans="1:11" ht="82.5" customHeight="1">
      <c r="A33" s="42">
        <v>8</v>
      </c>
      <c r="B33" s="64" t="s">
        <v>77</v>
      </c>
      <c r="C33" s="120" t="s">
        <v>38</v>
      </c>
      <c r="D33" s="39">
        <v>2020</v>
      </c>
      <c r="E33" s="39">
        <v>2020</v>
      </c>
      <c r="F33" s="32">
        <v>4024.1</v>
      </c>
      <c r="G33" s="45" t="s">
        <v>34</v>
      </c>
      <c r="H33" s="32">
        <v>4024.1</v>
      </c>
      <c r="I33" s="45" t="s">
        <v>34</v>
      </c>
      <c r="J33" s="45" t="s">
        <v>34</v>
      </c>
      <c r="K33" s="38" t="s">
        <v>36</v>
      </c>
    </row>
    <row r="34" spans="1:11" ht="95.25" customHeight="1">
      <c r="A34" s="37">
        <v>9</v>
      </c>
      <c r="B34" s="98" t="s">
        <v>48</v>
      </c>
      <c r="C34" s="120" t="s">
        <v>38</v>
      </c>
      <c r="D34" s="39">
        <v>2020</v>
      </c>
      <c r="E34" s="44">
        <v>2020</v>
      </c>
      <c r="F34" s="32">
        <v>5140</v>
      </c>
      <c r="G34" s="32" t="s">
        <v>34</v>
      </c>
      <c r="H34" s="32">
        <v>5140</v>
      </c>
      <c r="I34" s="45" t="s">
        <v>34</v>
      </c>
      <c r="J34" s="45" t="s">
        <v>34</v>
      </c>
      <c r="K34" s="38" t="s">
        <v>36</v>
      </c>
    </row>
    <row r="35" spans="1:11" ht="57" customHeight="1">
      <c r="A35" s="180">
        <v>10</v>
      </c>
      <c r="B35" s="177" t="s">
        <v>124</v>
      </c>
      <c r="C35" s="176" t="s">
        <v>25</v>
      </c>
      <c r="D35" s="125" t="s">
        <v>60</v>
      </c>
      <c r="E35" s="125" t="s">
        <v>61</v>
      </c>
      <c r="F35" s="113">
        <f>SUM(F36,F37)</f>
        <v>1474.277</v>
      </c>
      <c r="G35" s="85">
        <f>SUM(G36,G37,G38)</f>
        <v>1080</v>
      </c>
      <c r="H35" s="114">
        <f>SUM(H36,H37,H38)</f>
        <v>394.27699999999999</v>
      </c>
      <c r="I35" s="45" t="s">
        <v>34</v>
      </c>
      <c r="J35" s="45" t="s">
        <v>34</v>
      </c>
      <c r="K35" s="181" t="s">
        <v>30</v>
      </c>
    </row>
    <row r="36" spans="1:11" ht="30.75" customHeight="1">
      <c r="A36" s="187"/>
      <c r="B36" s="189"/>
      <c r="C36" s="199"/>
      <c r="D36" s="101">
        <v>2020</v>
      </c>
      <c r="E36" s="101">
        <v>2020</v>
      </c>
      <c r="F36" s="90">
        <v>363.52699999999999</v>
      </c>
      <c r="G36" s="45">
        <v>80</v>
      </c>
      <c r="H36" s="90">
        <v>283.52699999999999</v>
      </c>
      <c r="I36" s="45" t="s">
        <v>34</v>
      </c>
      <c r="J36" s="45" t="s">
        <v>34</v>
      </c>
      <c r="K36" s="208"/>
    </row>
    <row r="37" spans="1:11" ht="30" customHeight="1">
      <c r="A37" s="187"/>
      <c r="B37" s="189"/>
      <c r="C37" s="199"/>
      <c r="D37" s="275">
        <v>2021</v>
      </c>
      <c r="E37" s="275">
        <v>2021</v>
      </c>
      <c r="F37" s="277">
        <f>SUM(G37,H37)</f>
        <v>1110.75</v>
      </c>
      <c r="G37" s="277">
        <v>1000</v>
      </c>
      <c r="H37" s="279">
        <v>110.75</v>
      </c>
      <c r="I37" s="206" t="s">
        <v>34</v>
      </c>
      <c r="J37" s="206" t="s">
        <v>34</v>
      </c>
      <c r="K37" s="208"/>
    </row>
    <row r="38" spans="1:11" ht="0.75" customHeight="1">
      <c r="A38" s="188"/>
      <c r="B38" s="190"/>
      <c r="C38" s="200"/>
      <c r="D38" s="276"/>
      <c r="E38" s="276"/>
      <c r="F38" s="278"/>
      <c r="G38" s="278"/>
      <c r="H38" s="280"/>
      <c r="I38" s="207"/>
      <c r="J38" s="207"/>
      <c r="K38" s="209"/>
    </row>
    <row r="39" spans="1:11" ht="82.5" customHeight="1">
      <c r="A39" s="107">
        <v>11</v>
      </c>
      <c r="B39" s="170" t="s">
        <v>123</v>
      </c>
      <c r="C39" s="120" t="s">
        <v>38</v>
      </c>
      <c r="D39" s="148">
        <v>2021</v>
      </c>
      <c r="E39" s="148">
        <v>2021</v>
      </c>
      <c r="F39" s="157">
        <v>2580</v>
      </c>
      <c r="G39" s="149" t="s">
        <v>34</v>
      </c>
      <c r="H39" s="157">
        <v>2580</v>
      </c>
      <c r="I39" s="45" t="s">
        <v>34</v>
      </c>
      <c r="J39" s="45" t="s">
        <v>34</v>
      </c>
      <c r="K39" s="169" t="s">
        <v>36</v>
      </c>
    </row>
    <row r="40" spans="1:11" s="7" customFormat="1" ht="29.25" customHeight="1">
      <c r="A40" s="19"/>
      <c r="B40" s="134" t="s">
        <v>2</v>
      </c>
      <c r="C40" s="43"/>
      <c r="D40" s="10"/>
      <c r="E40" s="10"/>
      <c r="F40" s="55">
        <f>SUM(F39,F35,F34,F33,F30,F27,F22,F19,F15,F11,F8)</f>
        <v>35704.508000000002</v>
      </c>
      <c r="G40" s="65">
        <f>SUM(G35,G19,G15,G11)</f>
        <v>6336.1310000000003</v>
      </c>
      <c r="H40" s="55">
        <f>SUM(H39,H35,H34,H33,H30,H27,H22)</f>
        <v>20463.377</v>
      </c>
      <c r="I40" s="18">
        <f>SUM(I30,I27,I22)</f>
        <v>7925</v>
      </c>
      <c r="J40" s="18">
        <f>SUM(J8)</f>
        <v>980</v>
      </c>
      <c r="K40" s="14"/>
    </row>
    <row r="41" spans="1:11" ht="25.5" customHeight="1">
      <c r="A41" s="212" t="s">
        <v>3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</row>
    <row r="42" spans="1:11">
      <c r="A42" s="180"/>
      <c r="B42" s="180"/>
      <c r="C42" s="180"/>
      <c r="D42" s="180"/>
      <c r="E42" s="180"/>
      <c r="F42" s="245"/>
      <c r="G42" s="254"/>
      <c r="H42" s="222"/>
      <c r="I42" s="222"/>
      <c r="J42" s="222"/>
      <c r="K42" s="180"/>
    </row>
    <row r="43" spans="1:11" ht="14.25" customHeight="1">
      <c r="A43" s="174"/>
      <c r="B43" s="174"/>
      <c r="C43" s="174"/>
      <c r="D43" s="185"/>
      <c r="E43" s="185"/>
      <c r="F43" s="246"/>
      <c r="G43" s="174"/>
      <c r="H43" s="223"/>
      <c r="I43" s="223"/>
      <c r="J43" s="223"/>
      <c r="K43" s="270"/>
    </row>
    <row r="44" spans="1:11" ht="8.25" hidden="1" customHeight="1">
      <c r="A44" s="175"/>
      <c r="B44" s="175"/>
      <c r="C44" s="175"/>
      <c r="D44" s="186"/>
      <c r="E44" s="186"/>
      <c r="F44" s="247"/>
      <c r="G44" s="175"/>
      <c r="H44" s="224"/>
      <c r="I44" s="224"/>
      <c r="J44" s="224"/>
      <c r="K44" s="271"/>
    </row>
    <row r="45" spans="1:11" ht="22.5" customHeight="1">
      <c r="A45" s="2"/>
      <c r="B45" s="14" t="s">
        <v>2</v>
      </c>
      <c r="C45" s="2"/>
      <c r="D45" s="15"/>
      <c r="E45" s="15"/>
      <c r="F45" s="18">
        <f>SUM(F42:F44)</f>
        <v>0</v>
      </c>
      <c r="G45" s="32">
        <f>SUM(G42:G44)</f>
        <v>0</v>
      </c>
      <c r="H45" s="33">
        <v>0</v>
      </c>
      <c r="I45" s="33">
        <v>0</v>
      </c>
      <c r="J45" s="33">
        <v>0</v>
      </c>
      <c r="K45" s="2"/>
    </row>
    <row r="46" spans="1:11" ht="27" customHeight="1">
      <c r="A46" s="212" t="s">
        <v>4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</row>
    <row r="47" spans="1:11" ht="57" customHeight="1">
      <c r="A47" s="203" t="s">
        <v>121</v>
      </c>
      <c r="B47" s="196" t="s">
        <v>112</v>
      </c>
      <c r="C47" s="176" t="s">
        <v>17</v>
      </c>
      <c r="D47" s="53" t="s">
        <v>62</v>
      </c>
      <c r="E47" s="53" t="s">
        <v>63</v>
      </c>
      <c r="F47" s="18">
        <f>SUM(F48,F49,F50)</f>
        <v>1921</v>
      </c>
      <c r="G47" s="18">
        <f>SUM(G48,G49,G50)</f>
        <v>1421</v>
      </c>
      <c r="H47" s="32">
        <v>500</v>
      </c>
      <c r="I47" s="48"/>
      <c r="J47" s="48"/>
      <c r="K47" s="173" t="s">
        <v>39</v>
      </c>
    </row>
    <row r="48" spans="1:11" ht="27.75" customHeight="1">
      <c r="A48" s="204"/>
      <c r="B48" s="197"/>
      <c r="C48" s="174"/>
      <c r="D48" s="44">
        <v>2020</v>
      </c>
      <c r="E48" s="44">
        <v>2020</v>
      </c>
      <c r="F48" s="45">
        <v>821</v>
      </c>
      <c r="G48" s="45">
        <v>821</v>
      </c>
      <c r="H48" s="45" t="s">
        <v>34</v>
      </c>
      <c r="I48" s="45" t="s">
        <v>34</v>
      </c>
      <c r="J48" s="45" t="s">
        <v>34</v>
      </c>
      <c r="K48" s="174"/>
    </row>
    <row r="49" spans="1:11" ht="25.5" customHeight="1">
      <c r="A49" s="204"/>
      <c r="B49" s="197"/>
      <c r="C49" s="174"/>
      <c r="D49" s="148">
        <v>2021</v>
      </c>
      <c r="E49" s="148">
        <v>2021</v>
      </c>
      <c r="F49" s="149">
        <f>SUM(G49,H49)</f>
        <v>800</v>
      </c>
      <c r="G49" s="149">
        <v>300</v>
      </c>
      <c r="H49" s="149">
        <v>500</v>
      </c>
      <c r="I49" s="45" t="s">
        <v>34</v>
      </c>
      <c r="J49" s="45" t="s">
        <v>34</v>
      </c>
      <c r="K49" s="174"/>
    </row>
    <row r="50" spans="1:11" ht="22.5" customHeight="1">
      <c r="A50" s="205"/>
      <c r="B50" s="198"/>
      <c r="C50" s="175"/>
      <c r="D50" s="44">
        <v>2022</v>
      </c>
      <c r="E50" s="44">
        <v>2022</v>
      </c>
      <c r="F50" s="45">
        <v>300</v>
      </c>
      <c r="G50" s="45">
        <v>300</v>
      </c>
      <c r="H50" s="45" t="s">
        <v>34</v>
      </c>
      <c r="I50" s="45" t="s">
        <v>34</v>
      </c>
      <c r="J50" s="45" t="s">
        <v>34</v>
      </c>
      <c r="K50" s="175"/>
    </row>
    <row r="51" spans="1:11" ht="58.5" customHeight="1">
      <c r="A51" s="203" t="s">
        <v>122</v>
      </c>
      <c r="B51" s="196" t="s">
        <v>113</v>
      </c>
      <c r="C51" s="225" t="s">
        <v>17</v>
      </c>
      <c r="D51" s="143" t="s">
        <v>62</v>
      </c>
      <c r="E51" s="143" t="s">
        <v>63</v>
      </c>
      <c r="F51" s="32">
        <f>SUM(F53,F54)</f>
        <v>4600</v>
      </c>
      <c r="G51" s="32">
        <v>600</v>
      </c>
      <c r="H51" s="32">
        <v>4000</v>
      </c>
      <c r="I51" s="45"/>
      <c r="J51" s="45"/>
      <c r="K51" s="173" t="s">
        <v>39</v>
      </c>
    </row>
    <row r="52" spans="1:11" ht="30" customHeight="1">
      <c r="A52" s="204"/>
      <c r="B52" s="197"/>
      <c r="C52" s="226"/>
      <c r="D52" s="44">
        <v>2020</v>
      </c>
      <c r="E52" s="44">
        <v>2020</v>
      </c>
      <c r="F52" s="45" t="s">
        <v>34</v>
      </c>
      <c r="G52" s="45" t="s">
        <v>34</v>
      </c>
      <c r="H52" s="45" t="s">
        <v>34</v>
      </c>
      <c r="I52" s="45" t="s">
        <v>34</v>
      </c>
      <c r="J52" s="45" t="s">
        <v>34</v>
      </c>
      <c r="K52" s="174"/>
    </row>
    <row r="53" spans="1:11" ht="26.25" customHeight="1">
      <c r="A53" s="204"/>
      <c r="B53" s="197"/>
      <c r="C53" s="226"/>
      <c r="D53" s="148">
        <v>2021</v>
      </c>
      <c r="E53" s="148">
        <v>2021</v>
      </c>
      <c r="F53" s="149">
        <v>4300</v>
      </c>
      <c r="G53" s="149">
        <v>300</v>
      </c>
      <c r="H53" s="149">
        <v>4000</v>
      </c>
      <c r="I53" s="45" t="s">
        <v>34</v>
      </c>
      <c r="J53" s="45" t="s">
        <v>34</v>
      </c>
      <c r="K53" s="174"/>
    </row>
    <row r="54" spans="1:11" ht="31.5" customHeight="1">
      <c r="A54" s="205"/>
      <c r="B54" s="198"/>
      <c r="C54" s="227"/>
      <c r="D54" s="44">
        <v>2022</v>
      </c>
      <c r="E54" s="44">
        <v>2022</v>
      </c>
      <c r="F54" s="45">
        <v>300</v>
      </c>
      <c r="G54" s="45">
        <v>300</v>
      </c>
      <c r="H54" s="45" t="s">
        <v>34</v>
      </c>
      <c r="I54" s="45" t="s">
        <v>34</v>
      </c>
      <c r="J54" s="45" t="s">
        <v>34</v>
      </c>
      <c r="K54" s="175"/>
    </row>
    <row r="55" spans="1:11" ht="57" customHeight="1">
      <c r="A55" s="193">
        <v>2</v>
      </c>
      <c r="B55" s="196" t="s">
        <v>114</v>
      </c>
      <c r="C55" s="176" t="s">
        <v>17</v>
      </c>
      <c r="D55" s="53" t="s">
        <v>62</v>
      </c>
      <c r="E55" s="53" t="s">
        <v>63</v>
      </c>
      <c r="F55" s="32">
        <f>SUM(F56,F57,F58)</f>
        <v>1700</v>
      </c>
      <c r="G55" s="32">
        <f>SUM(G56,G57,G58)</f>
        <v>1700</v>
      </c>
      <c r="H55" s="45"/>
      <c r="I55" s="45"/>
      <c r="J55" s="45"/>
      <c r="K55" s="173" t="s">
        <v>40</v>
      </c>
    </row>
    <row r="56" spans="1:11" ht="28.5" customHeight="1">
      <c r="A56" s="174"/>
      <c r="B56" s="197"/>
      <c r="C56" s="174"/>
      <c r="D56" s="44">
        <v>2020</v>
      </c>
      <c r="E56" s="44">
        <v>2020</v>
      </c>
      <c r="F56" s="45">
        <v>600</v>
      </c>
      <c r="G56" s="45">
        <v>600</v>
      </c>
      <c r="H56" s="45" t="s">
        <v>34</v>
      </c>
      <c r="I56" s="45" t="s">
        <v>34</v>
      </c>
      <c r="J56" s="45" t="s">
        <v>34</v>
      </c>
      <c r="K56" s="174"/>
    </row>
    <row r="57" spans="1:11" ht="29.25" customHeight="1">
      <c r="A57" s="174"/>
      <c r="B57" s="197"/>
      <c r="C57" s="174"/>
      <c r="D57" s="148">
        <v>2021</v>
      </c>
      <c r="E57" s="148">
        <v>2021</v>
      </c>
      <c r="F57" s="149">
        <v>600</v>
      </c>
      <c r="G57" s="149">
        <v>600</v>
      </c>
      <c r="H57" s="45" t="s">
        <v>34</v>
      </c>
      <c r="I57" s="45" t="s">
        <v>34</v>
      </c>
      <c r="J57" s="45" t="s">
        <v>34</v>
      </c>
      <c r="K57" s="174"/>
    </row>
    <row r="58" spans="1:11" ht="27" customHeight="1">
      <c r="A58" s="175"/>
      <c r="B58" s="198"/>
      <c r="C58" s="175"/>
      <c r="D58" s="44">
        <v>2022</v>
      </c>
      <c r="E58" s="44">
        <v>2022</v>
      </c>
      <c r="F58" s="45">
        <v>500</v>
      </c>
      <c r="G58" s="45">
        <v>500</v>
      </c>
      <c r="H58" s="45" t="s">
        <v>34</v>
      </c>
      <c r="I58" s="45" t="s">
        <v>34</v>
      </c>
      <c r="J58" s="45" t="s">
        <v>34</v>
      </c>
      <c r="K58" s="175"/>
    </row>
    <row r="59" spans="1:11" ht="38.25" customHeight="1">
      <c r="A59" s="193">
        <v>3</v>
      </c>
      <c r="B59" s="196" t="s">
        <v>53</v>
      </c>
      <c r="C59" s="176" t="s">
        <v>25</v>
      </c>
      <c r="D59" s="213" t="s">
        <v>60</v>
      </c>
      <c r="E59" s="213" t="s">
        <v>60</v>
      </c>
      <c r="F59" s="241">
        <f>SUM(F61,F62)</f>
        <v>400</v>
      </c>
      <c r="G59" s="241">
        <f>SUM(G61,G62)</f>
        <v>400</v>
      </c>
      <c r="H59" s="206" t="s">
        <v>34</v>
      </c>
      <c r="I59" s="206" t="s">
        <v>34</v>
      </c>
      <c r="J59" s="206" t="s">
        <v>34</v>
      </c>
      <c r="K59" s="173" t="s">
        <v>40</v>
      </c>
    </row>
    <row r="60" spans="1:11" ht="36.75" customHeight="1">
      <c r="A60" s="194"/>
      <c r="B60" s="197"/>
      <c r="C60" s="199"/>
      <c r="D60" s="214"/>
      <c r="E60" s="214"/>
      <c r="F60" s="243"/>
      <c r="G60" s="243"/>
      <c r="H60" s="207"/>
      <c r="I60" s="207"/>
      <c r="J60" s="207"/>
      <c r="K60" s="215"/>
    </row>
    <row r="61" spans="1:11" ht="30.75" customHeight="1">
      <c r="A61" s="194"/>
      <c r="B61" s="197"/>
      <c r="C61" s="199"/>
      <c r="D61" s="103">
        <v>2020</v>
      </c>
      <c r="E61" s="103">
        <v>2020</v>
      </c>
      <c r="F61" s="109">
        <v>200</v>
      </c>
      <c r="G61" s="109">
        <v>200</v>
      </c>
      <c r="H61" s="127" t="s">
        <v>34</v>
      </c>
      <c r="I61" s="127" t="s">
        <v>34</v>
      </c>
      <c r="J61" s="127" t="s">
        <v>34</v>
      </c>
      <c r="K61" s="215"/>
    </row>
    <row r="62" spans="1:11" ht="30" customHeight="1">
      <c r="A62" s="195"/>
      <c r="B62" s="198"/>
      <c r="C62" s="200"/>
      <c r="D62" s="151">
        <v>2021</v>
      </c>
      <c r="E62" s="151">
        <v>2021</v>
      </c>
      <c r="F62" s="154">
        <v>200</v>
      </c>
      <c r="G62" s="154">
        <v>200</v>
      </c>
      <c r="H62" s="127" t="s">
        <v>34</v>
      </c>
      <c r="I62" s="127" t="s">
        <v>34</v>
      </c>
      <c r="J62" s="127" t="s">
        <v>34</v>
      </c>
      <c r="K62" s="216"/>
    </row>
    <row r="63" spans="1:11" ht="79.5" customHeight="1">
      <c r="A63" s="26">
        <v>4</v>
      </c>
      <c r="B63" s="49" t="s">
        <v>26</v>
      </c>
      <c r="C63" s="27" t="s">
        <v>25</v>
      </c>
      <c r="D63" s="44">
        <v>2020</v>
      </c>
      <c r="E63" s="44">
        <v>2020</v>
      </c>
      <c r="F63" s="32">
        <v>3500</v>
      </c>
      <c r="G63" s="45" t="s">
        <v>34</v>
      </c>
      <c r="H63" s="32">
        <v>3500</v>
      </c>
      <c r="I63" s="45" t="s">
        <v>34</v>
      </c>
      <c r="J63" s="45" t="s">
        <v>34</v>
      </c>
      <c r="K63" s="16" t="s">
        <v>40</v>
      </c>
    </row>
    <row r="64" spans="1:11" ht="54.75" customHeight="1">
      <c r="A64" s="193">
        <v>5</v>
      </c>
      <c r="B64" s="196" t="s">
        <v>115</v>
      </c>
      <c r="C64" s="176" t="s">
        <v>33</v>
      </c>
      <c r="D64" s="123" t="s">
        <v>60</v>
      </c>
      <c r="E64" s="123" t="s">
        <v>106</v>
      </c>
      <c r="F64" s="168">
        <f>SUM(F65,F66)</f>
        <v>11439.93</v>
      </c>
      <c r="G64" s="18">
        <v>599</v>
      </c>
      <c r="H64" s="131">
        <v>5340.93</v>
      </c>
      <c r="I64" s="18">
        <v>5500</v>
      </c>
      <c r="J64" s="45" t="s">
        <v>34</v>
      </c>
      <c r="K64" s="173" t="s">
        <v>41</v>
      </c>
    </row>
    <row r="65" spans="1:11" ht="26.25" customHeight="1">
      <c r="A65" s="194"/>
      <c r="B65" s="197"/>
      <c r="C65" s="199"/>
      <c r="D65" s="39">
        <v>2020</v>
      </c>
      <c r="E65" s="39">
        <v>2020</v>
      </c>
      <c r="F65" s="17">
        <v>5500</v>
      </c>
      <c r="G65" s="45" t="s">
        <v>34</v>
      </c>
      <c r="H65" s="45" t="s">
        <v>34</v>
      </c>
      <c r="I65" s="17">
        <v>5500</v>
      </c>
      <c r="J65" s="45" t="s">
        <v>34</v>
      </c>
      <c r="K65" s="215"/>
    </row>
    <row r="66" spans="1:11" ht="27.75" customHeight="1">
      <c r="A66" s="195"/>
      <c r="B66" s="198"/>
      <c r="C66" s="200"/>
      <c r="D66" s="148">
        <v>2021</v>
      </c>
      <c r="E66" s="148">
        <v>2021</v>
      </c>
      <c r="F66" s="158">
        <v>5939.93</v>
      </c>
      <c r="G66" s="149">
        <v>599</v>
      </c>
      <c r="H66" s="158">
        <v>5340.93</v>
      </c>
      <c r="I66" s="45" t="s">
        <v>34</v>
      </c>
      <c r="J66" s="45" t="s">
        <v>34</v>
      </c>
      <c r="K66" s="216"/>
    </row>
    <row r="67" spans="1:11" ht="54" customHeight="1">
      <c r="A67" s="193">
        <v>6</v>
      </c>
      <c r="B67" s="196" t="s">
        <v>54</v>
      </c>
      <c r="C67" s="176" t="s">
        <v>33</v>
      </c>
      <c r="D67" s="164" t="s">
        <v>62</v>
      </c>
      <c r="E67" s="53" t="s">
        <v>63</v>
      </c>
      <c r="F67" s="18">
        <f>SUM(F68,F69,F70)</f>
        <v>1700</v>
      </c>
      <c r="G67" s="32">
        <f>SUM(G68,G69,G70)</f>
        <v>1700</v>
      </c>
      <c r="H67" s="45"/>
      <c r="I67" s="17"/>
      <c r="J67" s="45"/>
      <c r="K67" s="173" t="s">
        <v>41</v>
      </c>
    </row>
    <row r="68" spans="1:11" ht="21" customHeight="1">
      <c r="A68" s="174"/>
      <c r="B68" s="178"/>
      <c r="C68" s="174"/>
      <c r="D68" s="44">
        <v>2020</v>
      </c>
      <c r="E68" s="44">
        <v>2020</v>
      </c>
      <c r="F68" s="45">
        <v>700</v>
      </c>
      <c r="G68" s="45">
        <v>700</v>
      </c>
      <c r="H68" s="45" t="s">
        <v>34</v>
      </c>
      <c r="I68" s="45" t="s">
        <v>34</v>
      </c>
      <c r="J68" s="45" t="s">
        <v>34</v>
      </c>
      <c r="K68" s="174"/>
    </row>
    <row r="69" spans="1:11" ht="27.75" customHeight="1">
      <c r="A69" s="174"/>
      <c r="B69" s="178"/>
      <c r="C69" s="174"/>
      <c r="D69" s="148">
        <v>2021</v>
      </c>
      <c r="E69" s="148">
        <v>2021</v>
      </c>
      <c r="F69" s="149">
        <v>300</v>
      </c>
      <c r="G69" s="149">
        <v>300</v>
      </c>
      <c r="H69" s="45" t="s">
        <v>34</v>
      </c>
      <c r="I69" s="45" t="s">
        <v>34</v>
      </c>
      <c r="J69" s="45" t="s">
        <v>34</v>
      </c>
      <c r="K69" s="174"/>
    </row>
    <row r="70" spans="1:11" ht="27.75" customHeight="1">
      <c r="A70" s="175"/>
      <c r="B70" s="179"/>
      <c r="C70" s="175"/>
      <c r="D70" s="44">
        <v>2022</v>
      </c>
      <c r="E70" s="44">
        <v>2022</v>
      </c>
      <c r="F70" s="45">
        <v>700</v>
      </c>
      <c r="G70" s="45">
        <v>700</v>
      </c>
      <c r="H70" s="45" t="s">
        <v>34</v>
      </c>
      <c r="I70" s="45" t="s">
        <v>34</v>
      </c>
      <c r="J70" s="45" t="s">
        <v>34</v>
      </c>
      <c r="K70" s="175"/>
    </row>
    <row r="71" spans="1:11" ht="73.5" customHeight="1">
      <c r="A71" s="35">
        <v>7</v>
      </c>
      <c r="B71" s="49" t="s">
        <v>71</v>
      </c>
      <c r="C71" s="36" t="s">
        <v>28</v>
      </c>
      <c r="D71" s="34">
        <v>2022</v>
      </c>
      <c r="E71" s="34">
        <v>2022</v>
      </c>
      <c r="F71" s="18">
        <v>1200</v>
      </c>
      <c r="G71" s="45" t="s">
        <v>34</v>
      </c>
      <c r="H71" s="45" t="s">
        <v>34</v>
      </c>
      <c r="I71" s="45" t="s">
        <v>34</v>
      </c>
      <c r="J71" s="18">
        <v>1200</v>
      </c>
      <c r="K71" s="16" t="s">
        <v>31</v>
      </c>
    </row>
    <row r="72" spans="1:11" ht="63" customHeight="1">
      <c r="A72" s="50">
        <v>8</v>
      </c>
      <c r="B72" s="49" t="s">
        <v>54</v>
      </c>
      <c r="C72" s="51" t="s">
        <v>64</v>
      </c>
      <c r="D72" s="52">
        <v>2020</v>
      </c>
      <c r="E72" s="52">
        <v>2020</v>
      </c>
      <c r="F72" s="11">
        <v>249.86</v>
      </c>
      <c r="G72" s="19" t="s">
        <v>34</v>
      </c>
      <c r="H72" s="19" t="s">
        <v>34</v>
      </c>
      <c r="I72" s="19" t="s">
        <v>34</v>
      </c>
      <c r="J72" s="11">
        <v>249.86</v>
      </c>
      <c r="K72" s="16" t="s">
        <v>67</v>
      </c>
    </row>
    <row r="73" spans="1:11" ht="75.75" customHeight="1">
      <c r="A73" s="50">
        <v>9</v>
      </c>
      <c r="B73" s="49" t="s">
        <v>65</v>
      </c>
      <c r="C73" s="51" t="s">
        <v>64</v>
      </c>
      <c r="D73" s="52">
        <v>2020</v>
      </c>
      <c r="E73" s="52">
        <v>2020</v>
      </c>
      <c r="F73" s="55">
        <v>198.452</v>
      </c>
      <c r="G73" s="19" t="s">
        <v>34</v>
      </c>
      <c r="H73" s="19" t="s">
        <v>34</v>
      </c>
      <c r="I73" s="19" t="s">
        <v>34</v>
      </c>
      <c r="J73" s="55">
        <v>198.452</v>
      </c>
      <c r="K73" s="16" t="s">
        <v>68</v>
      </c>
    </row>
    <row r="74" spans="1:11" ht="59.25" customHeight="1">
      <c r="A74" s="50">
        <v>10</v>
      </c>
      <c r="B74" s="49" t="s">
        <v>66</v>
      </c>
      <c r="C74" s="51" t="s">
        <v>64</v>
      </c>
      <c r="D74" s="52">
        <v>2020</v>
      </c>
      <c r="E74" s="52">
        <v>2020</v>
      </c>
      <c r="F74" s="18">
        <v>200</v>
      </c>
      <c r="G74" s="19" t="s">
        <v>34</v>
      </c>
      <c r="H74" s="19" t="s">
        <v>34</v>
      </c>
      <c r="I74" s="19" t="s">
        <v>34</v>
      </c>
      <c r="J74" s="18">
        <v>200</v>
      </c>
      <c r="K74" s="16" t="s">
        <v>69</v>
      </c>
    </row>
    <row r="75" spans="1:11" ht="115.5" customHeight="1">
      <c r="A75" s="74">
        <v>11</v>
      </c>
      <c r="B75" s="75" t="s">
        <v>73</v>
      </c>
      <c r="C75" s="76" t="s">
        <v>33</v>
      </c>
      <c r="D75" s="71">
        <v>2020</v>
      </c>
      <c r="E75" s="71">
        <v>2020</v>
      </c>
      <c r="F75" s="77">
        <v>850</v>
      </c>
      <c r="G75" s="68">
        <v>850</v>
      </c>
      <c r="H75" s="70" t="s">
        <v>34</v>
      </c>
      <c r="I75" s="70" t="s">
        <v>34</v>
      </c>
      <c r="J75" s="70" t="s">
        <v>34</v>
      </c>
      <c r="K75" s="66" t="s">
        <v>40</v>
      </c>
    </row>
    <row r="76" spans="1:11" s="84" customFormat="1" ht="75" customHeight="1">
      <c r="A76" s="81">
        <v>12</v>
      </c>
      <c r="B76" s="82" t="s">
        <v>78</v>
      </c>
      <c r="C76" s="83" t="s">
        <v>17</v>
      </c>
      <c r="D76" s="71">
        <v>2020</v>
      </c>
      <c r="E76" s="71">
        <v>2020</v>
      </c>
      <c r="F76" s="18">
        <v>32</v>
      </c>
      <c r="G76" s="32">
        <v>32</v>
      </c>
      <c r="H76" s="70" t="s">
        <v>34</v>
      </c>
      <c r="I76" s="70" t="s">
        <v>34</v>
      </c>
      <c r="J76" s="70" t="s">
        <v>34</v>
      </c>
      <c r="K76" s="66" t="s">
        <v>40</v>
      </c>
    </row>
    <row r="77" spans="1:11" s="84" customFormat="1" ht="58.5" customHeight="1">
      <c r="A77" s="88">
        <v>13</v>
      </c>
      <c r="B77" s="87" t="s">
        <v>79</v>
      </c>
      <c r="C77" s="51" t="s">
        <v>17</v>
      </c>
      <c r="D77" s="72">
        <v>2020</v>
      </c>
      <c r="E77" s="72">
        <v>2020</v>
      </c>
      <c r="F77" s="85">
        <v>47</v>
      </c>
      <c r="G77" s="86">
        <v>47</v>
      </c>
      <c r="H77" s="19" t="s">
        <v>34</v>
      </c>
      <c r="I77" s="19" t="s">
        <v>34</v>
      </c>
      <c r="J77" s="19" t="s">
        <v>34</v>
      </c>
      <c r="K77" s="16" t="s">
        <v>40</v>
      </c>
    </row>
    <row r="78" spans="1:11" s="95" customFormat="1" ht="96.75" customHeight="1">
      <c r="A78" s="91">
        <v>14</v>
      </c>
      <c r="B78" s="92" t="s">
        <v>80</v>
      </c>
      <c r="C78" s="51" t="s">
        <v>17</v>
      </c>
      <c r="D78" s="89">
        <v>2020</v>
      </c>
      <c r="E78" s="89">
        <v>2020</v>
      </c>
      <c r="F78" s="96">
        <v>49.470999999999997</v>
      </c>
      <c r="G78" s="96">
        <v>49.470999999999997</v>
      </c>
      <c r="H78" s="19" t="s">
        <v>34</v>
      </c>
      <c r="I78" s="19" t="s">
        <v>34</v>
      </c>
      <c r="J78" s="19" t="s">
        <v>34</v>
      </c>
      <c r="K78" s="16" t="s">
        <v>40</v>
      </c>
    </row>
    <row r="79" spans="1:11" s="95" customFormat="1" ht="58.5" customHeight="1">
      <c r="A79" s="88">
        <v>15</v>
      </c>
      <c r="B79" s="92" t="s">
        <v>81</v>
      </c>
      <c r="C79" s="83" t="s">
        <v>17</v>
      </c>
      <c r="D79" s="135">
        <v>2020</v>
      </c>
      <c r="E79" s="135">
        <v>2020</v>
      </c>
      <c r="F79" s="136">
        <v>49.5</v>
      </c>
      <c r="G79" s="137">
        <v>49.5</v>
      </c>
      <c r="H79" s="19" t="s">
        <v>34</v>
      </c>
      <c r="I79" s="19" t="s">
        <v>34</v>
      </c>
      <c r="J79" s="19" t="s">
        <v>34</v>
      </c>
      <c r="K79" s="16" t="s">
        <v>40</v>
      </c>
    </row>
    <row r="80" spans="1:11" s="95" customFormat="1" ht="73.5" customHeight="1">
      <c r="A80" s="210">
        <v>16</v>
      </c>
      <c r="B80" s="211" t="s">
        <v>82</v>
      </c>
      <c r="C80" s="176" t="s">
        <v>33</v>
      </c>
      <c r="D80" s="217">
        <v>2020</v>
      </c>
      <c r="E80" s="217">
        <v>2020</v>
      </c>
      <c r="F80" s="220">
        <v>195</v>
      </c>
      <c r="G80" s="221">
        <v>195</v>
      </c>
      <c r="H80" s="222"/>
      <c r="I80" s="222"/>
      <c r="J80" s="222"/>
      <c r="K80" s="173" t="s">
        <v>40</v>
      </c>
    </row>
    <row r="81" spans="1:11" s="95" customFormat="1" ht="14.25" customHeight="1">
      <c r="A81" s="210"/>
      <c r="B81" s="211"/>
      <c r="C81" s="199"/>
      <c r="D81" s="218"/>
      <c r="E81" s="218"/>
      <c r="F81" s="220"/>
      <c r="G81" s="221"/>
      <c r="H81" s="223"/>
      <c r="I81" s="223"/>
      <c r="J81" s="223"/>
      <c r="K81" s="215"/>
    </row>
    <row r="82" spans="1:11" s="95" customFormat="1" ht="30" hidden="1" customHeight="1">
      <c r="A82" s="210"/>
      <c r="B82" s="211"/>
      <c r="C82" s="200"/>
      <c r="D82" s="219"/>
      <c r="E82" s="219"/>
      <c r="F82" s="220"/>
      <c r="G82" s="221"/>
      <c r="H82" s="224"/>
      <c r="I82" s="224"/>
      <c r="J82" s="224"/>
      <c r="K82" s="216"/>
    </row>
    <row r="83" spans="1:11" s="95" customFormat="1" ht="100.5" customHeight="1">
      <c r="A83" s="88">
        <v>17</v>
      </c>
      <c r="B83" s="138" t="s">
        <v>83</v>
      </c>
      <c r="C83" s="83" t="s">
        <v>17</v>
      </c>
      <c r="D83" s="135">
        <v>2020</v>
      </c>
      <c r="E83" s="135">
        <v>2020</v>
      </c>
      <c r="F83" s="113">
        <v>38.898000000000003</v>
      </c>
      <c r="G83" s="132">
        <v>38.898000000000003</v>
      </c>
      <c r="H83" s="19" t="s">
        <v>34</v>
      </c>
      <c r="I83" s="19" t="s">
        <v>34</v>
      </c>
      <c r="J83" s="19" t="s">
        <v>34</v>
      </c>
      <c r="K83" s="16" t="s">
        <v>40</v>
      </c>
    </row>
    <row r="84" spans="1:11" s="95" customFormat="1" ht="100.5" customHeight="1">
      <c r="A84" s="91">
        <v>18</v>
      </c>
      <c r="B84" s="92" t="s">
        <v>84</v>
      </c>
      <c r="C84" s="51" t="s">
        <v>17</v>
      </c>
      <c r="D84" s="99">
        <v>2020</v>
      </c>
      <c r="E84" s="99">
        <v>2020</v>
      </c>
      <c r="F84" s="93">
        <v>49</v>
      </c>
      <c r="G84" s="94">
        <v>49</v>
      </c>
      <c r="H84" s="19" t="s">
        <v>34</v>
      </c>
      <c r="I84" s="19" t="s">
        <v>34</v>
      </c>
      <c r="J84" s="19" t="s">
        <v>34</v>
      </c>
      <c r="K84" s="16" t="s">
        <v>40</v>
      </c>
    </row>
    <row r="85" spans="1:11" s="95" customFormat="1" ht="100.5" customHeight="1">
      <c r="A85" s="91">
        <v>19</v>
      </c>
      <c r="B85" s="119" t="s">
        <v>91</v>
      </c>
      <c r="C85" s="139" t="s">
        <v>64</v>
      </c>
      <c r="D85" s="151">
        <v>2021</v>
      </c>
      <c r="E85" s="151">
        <v>2021</v>
      </c>
      <c r="F85" s="159">
        <v>570.70000000000005</v>
      </c>
      <c r="G85" s="158" t="s">
        <v>34</v>
      </c>
      <c r="H85" s="158" t="s">
        <v>34</v>
      </c>
      <c r="I85" s="158" t="s">
        <v>34</v>
      </c>
      <c r="J85" s="160">
        <v>570.70000000000005</v>
      </c>
      <c r="K85" s="171" t="s">
        <v>97</v>
      </c>
    </row>
    <row r="86" spans="1:11" s="95" customFormat="1" ht="100.5" customHeight="1">
      <c r="A86" s="118">
        <v>20</v>
      </c>
      <c r="B86" s="119" t="s">
        <v>92</v>
      </c>
      <c r="C86" s="115" t="s">
        <v>64</v>
      </c>
      <c r="D86" s="151">
        <v>2021</v>
      </c>
      <c r="E86" s="151">
        <v>2021</v>
      </c>
      <c r="F86" s="159">
        <v>288.5</v>
      </c>
      <c r="G86" s="158" t="s">
        <v>34</v>
      </c>
      <c r="H86" s="158" t="s">
        <v>34</v>
      </c>
      <c r="I86" s="158" t="s">
        <v>34</v>
      </c>
      <c r="J86" s="154">
        <v>288.5</v>
      </c>
      <c r="K86" s="117" t="s">
        <v>97</v>
      </c>
    </row>
    <row r="87" spans="1:11" s="95" customFormat="1" ht="100.5" customHeight="1">
      <c r="A87" s="118">
        <v>21</v>
      </c>
      <c r="B87" s="119" t="s">
        <v>93</v>
      </c>
      <c r="C87" s="115" t="s">
        <v>64</v>
      </c>
      <c r="D87" s="151">
        <v>2021</v>
      </c>
      <c r="E87" s="151">
        <v>2021</v>
      </c>
      <c r="F87" s="159">
        <v>610</v>
      </c>
      <c r="G87" s="158" t="s">
        <v>34</v>
      </c>
      <c r="H87" s="158" t="s">
        <v>34</v>
      </c>
      <c r="I87" s="158" t="s">
        <v>34</v>
      </c>
      <c r="J87" s="154">
        <v>610</v>
      </c>
      <c r="K87" s="171" t="s">
        <v>98</v>
      </c>
    </row>
    <row r="88" spans="1:11" s="95" customFormat="1" ht="100.5" customHeight="1">
      <c r="A88" s="118">
        <v>22</v>
      </c>
      <c r="B88" s="119" t="s">
        <v>94</v>
      </c>
      <c r="C88" s="115" t="s">
        <v>64</v>
      </c>
      <c r="D88" s="151">
        <v>2021</v>
      </c>
      <c r="E88" s="151">
        <v>2021</v>
      </c>
      <c r="F88" s="159">
        <v>249.9</v>
      </c>
      <c r="G88" s="158" t="s">
        <v>34</v>
      </c>
      <c r="H88" s="158" t="s">
        <v>34</v>
      </c>
      <c r="I88" s="158" t="s">
        <v>34</v>
      </c>
      <c r="J88" s="154">
        <v>249.9</v>
      </c>
      <c r="K88" s="171" t="s">
        <v>67</v>
      </c>
    </row>
    <row r="89" spans="1:11" s="95" customFormat="1" ht="100.5" customHeight="1">
      <c r="A89" s="118">
        <v>23</v>
      </c>
      <c r="B89" s="119" t="s">
        <v>95</v>
      </c>
      <c r="C89" s="115" t="s">
        <v>64</v>
      </c>
      <c r="D89" s="151">
        <v>2021</v>
      </c>
      <c r="E89" s="151">
        <v>2021</v>
      </c>
      <c r="F89" s="159">
        <v>315</v>
      </c>
      <c r="G89" s="158" t="s">
        <v>34</v>
      </c>
      <c r="H89" s="158" t="s">
        <v>34</v>
      </c>
      <c r="I89" s="158" t="s">
        <v>34</v>
      </c>
      <c r="J89" s="154">
        <v>315</v>
      </c>
      <c r="K89" s="171" t="s">
        <v>99</v>
      </c>
    </row>
    <row r="90" spans="1:11" s="95" customFormat="1" ht="100.5" customHeight="1">
      <c r="A90" s="118">
        <v>24</v>
      </c>
      <c r="B90" s="119" t="s">
        <v>96</v>
      </c>
      <c r="C90" s="115" t="s">
        <v>64</v>
      </c>
      <c r="D90" s="151">
        <v>2021</v>
      </c>
      <c r="E90" s="151">
        <v>2021</v>
      </c>
      <c r="F90" s="159">
        <v>797</v>
      </c>
      <c r="G90" s="158" t="s">
        <v>34</v>
      </c>
      <c r="H90" s="158" t="s">
        <v>34</v>
      </c>
      <c r="I90" s="158" t="s">
        <v>34</v>
      </c>
      <c r="J90" s="154">
        <v>797</v>
      </c>
      <c r="K90" s="171" t="s">
        <v>100</v>
      </c>
    </row>
    <row r="91" spans="1:11" s="95" customFormat="1" ht="136.5" customHeight="1">
      <c r="A91" s="118">
        <v>25</v>
      </c>
      <c r="B91" s="119" t="s">
        <v>125</v>
      </c>
      <c r="C91" s="166" t="s">
        <v>25</v>
      </c>
      <c r="D91" s="165">
        <v>2021</v>
      </c>
      <c r="E91" s="165">
        <v>2021</v>
      </c>
      <c r="F91" s="159">
        <v>300</v>
      </c>
      <c r="G91" s="158" t="s">
        <v>34</v>
      </c>
      <c r="H91" s="167">
        <v>300</v>
      </c>
      <c r="I91" s="158" t="s">
        <v>34</v>
      </c>
      <c r="J91" s="158" t="s">
        <v>34</v>
      </c>
      <c r="K91" s="171" t="s">
        <v>126</v>
      </c>
    </row>
    <row r="92" spans="1:11" s="7" customFormat="1" ht="18.75">
      <c r="A92" s="100"/>
      <c r="B92" s="69" t="s">
        <v>2</v>
      </c>
      <c r="C92" s="69"/>
      <c r="D92" s="78"/>
      <c r="E92" s="78"/>
      <c r="F92" s="79">
        <f>SUM(F83:F91,F80,F79,F78,F77,F76,F75,F74,F73,F72,F71,F67,F64,F63,F59,F55,F51,F47)</f>
        <v>31551.210999999999</v>
      </c>
      <c r="G92" s="97">
        <f>SUM(G84,G83,G80,G79,G78,G77,G76,G75,G67,G64,G59,G55,G51,G47)</f>
        <v>7730.8690000000006</v>
      </c>
      <c r="H92" s="79">
        <f>SUM(H91,H64,H63,H51,H47)</f>
        <v>13640.93</v>
      </c>
      <c r="I92" s="80">
        <f>SUM(I64)</f>
        <v>5500</v>
      </c>
      <c r="J92" s="79">
        <f>SUM(J85:J90,J74,J73,J72,J71)</f>
        <v>4679.4120000000003</v>
      </c>
      <c r="K92" s="67"/>
    </row>
    <row r="93" spans="1:11" ht="18.75">
      <c r="A93" s="212" t="s">
        <v>5</v>
      </c>
      <c r="B93" s="212"/>
      <c r="C93" s="212"/>
      <c r="D93" s="212"/>
      <c r="E93" s="212"/>
      <c r="F93" s="212"/>
      <c r="G93" s="212"/>
      <c r="H93" s="212"/>
      <c r="I93" s="212"/>
      <c r="J93" s="212"/>
      <c r="K93" s="212"/>
    </row>
    <row r="94" spans="1:11" ht="54.75" customHeight="1">
      <c r="A94" s="2">
        <v>1</v>
      </c>
      <c r="B94" s="63" t="s">
        <v>32</v>
      </c>
      <c r="C94" s="36" t="s">
        <v>28</v>
      </c>
      <c r="D94" s="15">
        <v>2022</v>
      </c>
      <c r="E94" s="15">
        <v>2022</v>
      </c>
      <c r="F94" s="18">
        <v>47000</v>
      </c>
      <c r="G94" s="45" t="s">
        <v>34</v>
      </c>
      <c r="H94" s="45" t="s">
        <v>34</v>
      </c>
      <c r="I94" s="45" t="s">
        <v>34</v>
      </c>
      <c r="J94" s="17">
        <v>47000</v>
      </c>
      <c r="K94" s="41" t="s">
        <v>44</v>
      </c>
    </row>
    <row r="95" spans="1:11" ht="75" customHeight="1">
      <c r="A95" s="116">
        <v>2</v>
      </c>
      <c r="B95" s="73" t="s">
        <v>87</v>
      </c>
      <c r="C95" s="115" t="s">
        <v>28</v>
      </c>
      <c r="D95" s="148">
        <v>2021</v>
      </c>
      <c r="E95" s="148">
        <v>2021</v>
      </c>
      <c r="F95" s="157">
        <v>55</v>
      </c>
      <c r="G95" s="149" t="s">
        <v>34</v>
      </c>
      <c r="H95" s="149" t="s">
        <v>34</v>
      </c>
      <c r="I95" s="149" t="s">
        <v>34</v>
      </c>
      <c r="J95" s="149">
        <v>55</v>
      </c>
      <c r="K95" s="116" t="s">
        <v>88</v>
      </c>
    </row>
    <row r="96" spans="1:11" ht="72.75" customHeight="1">
      <c r="A96" s="116">
        <v>3</v>
      </c>
      <c r="B96" s="73" t="s">
        <v>89</v>
      </c>
      <c r="C96" s="139" t="s">
        <v>28</v>
      </c>
      <c r="D96" s="148">
        <v>2021</v>
      </c>
      <c r="E96" s="148">
        <v>2021</v>
      </c>
      <c r="F96" s="157">
        <v>43.5</v>
      </c>
      <c r="G96" s="149" t="s">
        <v>34</v>
      </c>
      <c r="H96" s="149" t="s">
        <v>34</v>
      </c>
      <c r="I96" s="149" t="s">
        <v>34</v>
      </c>
      <c r="J96" s="149">
        <v>43.5</v>
      </c>
      <c r="K96" s="116" t="s">
        <v>90</v>
      </c>
    </row>
    <row r="97" spans="1:13" ht="76.5" customHeight="1">
      <c r="A97" s="116">
        <v>4</v>
      </c>
      <c r="B97" s="73" t="s">
        <v>101</v>
      </c>
      <c r="C97" s="115" t="s">
        <v>64</v>
      </c>
      <c r="D97" s="148">
        <v>2021</v>
      </c>
      <c r="E97" s="148">
        <v>2021</v>
      </c>
      <c r="F97" s="157">
        <v>153.19999999999999</v>
      </c>
      <c r="G97" s="149" t="s">
        <v>34</v>
      </c>
      <c r="H97" s="149" t="s">
        <v>34</v>
      </c>
      <c r="I97" s="149" t="s">
        <v>34</v>
      </c>
      <c r="J97" s="149">
        <v>153.19999999999999</v>
      </c>
      <c r="K97" s="116" t="s">
        <v>102</v>
      </c>
    </row>
    <row r="98" spans="1:13" ht="19.5" customHeight="1">
      <c r="A98" s="2"/>
      <c r="B98" s="14" t="s">
        <v>2</v>
      </c>
      <c r="C98" s="2"/>
      <c r="D98" s="15"/>
      <c r="E98" s="15"/>
      <c r="F98" s="18">
        <f>SUM(F94:F97)</f>
        <v>47251.7</v>
      </c>
      <c r="G98" s="32">
        <v>0</v>
      </c>
      <c r="H98" s="18">
        <v>0</v>
      </c>
      <c r="I98" s="18">
        <v>0</v>
      </c>
      <c r="J98" s="18">
        <f>SUM(J94:J97)</f>
        <v>47251.7</v>
      </c>
      <c r="K98" s="2"/>
    </row>
    <row r="99" spans="1:13" ht="18.75">
      <c r="A99" s="212" t="s">
        <v>6</v>
      </c>
      <c r="B99" s="212"/>
      <c r="C99" s="212"/>
      <c r="D99" s="212"/>
      <c r="E99" s="212"/>
      <c r="F99" s="212"/>
      <c r="G99" s="212"/>
      <c r="H99" s="212"/>
      <c r="I99" s="212"/>
      <c r="J99" s="212"/>
      <c r="K99" s="212"/>
    </row>
    <row r="100" spans="1:13" ht="18.75" customHeight="1">
      <c r="A100" s="180">
        <v>1</v>
      </c>
      <c r="B100" s="269" t="s">
        <v>72</v>
      </c>
      <c r="C100" s="176" t="s">
        <v>76</v>
      </c>
      <c r="D100" s="255">
        <v>2020</v>
      </c>
      <c r="E100" s="255">
        <v>2020</v>
      </c>
      <c r="F100" s="258">
        <v>176.47300000000001</v>
      </c>
      <c r="G100" s="261" t="s">
        <v>34</v>
      </c>
      <c r="H100" s="264">
        <v>176.47300000000001</v>
      </c>
      <c r="I100" s="222" t="s">
        <v>34</v>
      </c>
      <c r="J100" s="222" t="s">
        <v>34</v>
      </c>
      <c r="K100" s="180" t="s">
        <v>43</v>
      </c>
    </row>
    <row r="101" spans="1:13">
      <c r="A101" s="174"/>
      <c r="B101" s="201"/>
      <c r="C101" s="174"/>
      <c r="D101" s="256"/>
      <c r="E101" s="256"/>
      <c r="F101" s="259"/>
      <c r="G101" s="262"/>
      <c r="H101" s="265"/>
      <c r="I101" s="223"/>
      <c r="J101" s="223"/>
      <c r="K101" s="267"/>
    </row>
    <row r="102" spans="1:13" ht="114" customHeight="1">
      <c r="A102" s="175"/>
      <c r="B102" s="202"/>
      <c r="C102" s="175"/>
      <c r="D102" s="257"/>
      <c r="E102" s="257"/>
      <c r="F102" s="260"/>
      <c r="G102" s="263"/>
      <c r="H102" s="266"/>
      <c r="I102" s="224"/>
      <c r="J102" s="224"/>
      <c r="K102" s="268"/>
    </row>
    <row r="103" spans="1:13" ht="161.25" customHeight="1">
      <c r="A103" s="102">
        <v>2</v>
      </c>
      <c r="B103" s="108" t="s">
        <v>107</v>
      </c>
      <c r="C103" s="122" t="s">
        <v>76</v>
      </c>
      <c r="D103" s="161">
        <v>2021</v>
      </c>
      <c r="E103" s="161">
        <v>2021</v>
      </c>
      <c r="F103" s="162">
        <v>420</v>
      </c>
      <c r="G103" s="162" t="s">
        <v>34</v>
      </c>
      <c r="H103" s="163">
        <v>420</v>
      </c>
      <c r="I103" s="121" t="s">
        <v>34</v>
      </c>
      <c r="J103" s="121" t="s">
        <v>34</v>
      </c>
      <c r="K103" s="122" t="s">
        <v>43</v>
      </c>
    </row>
    <row r="104" spans="1:13" ht="18.75">
      <c r="A104" s="142"/>
      <c r="B104" s="141" t="s">
        <v>2</v>
      </c>
      <c r="C104" s="17"/>
      <c r="D104" s="15"/>
      <c r="E104" s="15"/>
      <c r="F104" s="55">
        <f>SUM(F103,F100)</f>
        <v>596.47299999999996</v>
      </c>
      <c r="G104" s="40">
        <v>0</v>
      </c>
      <c r="H104" s="65">
        <f>SUM(H103,H100)</f>
        <v>596.47299999999996</v>
      </c>
      <c r="I104" s="2">
        <v>0</v>
      </c>
      <c r="J104" s="2">
        <v>0</v>
      </c>
      <c r="K104" s="2"/>
    </row>
    <row r="105" spans="1:13" ht="44.25" customHeight="1">
      <c r="A105" s="212" t="s">
        <v>7</v>
      </c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</row>
    <row r="106" spans="1:13" ht="55.5" customHeight="1">
      <c r="A106" s="180">
        <v>1</v>
      </c>
      <c r="B106" s="177" t="s">
        <v>22</v>
      </c>
      <c r="C106" s="181" t="s">
        <v>47</v>
      </c>
      <c r="D106" s="53" t="s">
        <v>62</v>
      </c>
      <c r="E106" s="53" t="s">
        <v>63</v>
      </c>
      <c r="F106" s="18">
        <f>SUM(F107,F108,F109)</f>
        <v>322</v>
      </c>
      <c r="G106" s="18">
        <f>SUM(G107,G108,G109)</f>
        <v>322</v>
      </c>
      <c r="H106" s="19" t="s">
        <v>34</v>
      </c>
      <c r="I106" s="19" t="s">
        <v>34</v>
      </c>
      <c r="J106" s="19" t="s">
        <v>34</v>
      </c>
      <c r="K106" s="173" t="s">
        <v>42</v>
      </c>
    </row>
    <row r="107" spans="1:13" ht="27" customHeight="1">
      <c r="A107" s="174"/>
      <c r="B107" s="201"/>
      <c r="C107" s="174"/>
      <c r="D107" s="44">
        <v>2020</v>
      </c>
      <c r="E107" s="44">
        <v>2020</v>
      </c>
      <c r="F107" s="45">
        <v>156</v>
      </c>
      <c r="G107" s="45">
        <v>156</v>
      </c>
      <c r="H107" s="19" t="s">
        <v>34</v>
      </c>
      <c r="I107" s="19" t="s">
        <v>34</v>
      </c>
      <c r="J107" s="19" t="s">
        <v>34</v>
      </c>
      <c r="K107" s="174"/>
      <c r="M107" s="6"/>
    </row>
    <row r="108" spans="1:13" ht="21" customHeight="1">
      <c r="A108" s="174"/>
      <c r="B108" s="201"/>
      <c r="C108" s="174"/>
      <c r="D108" s="148">
        <v>2021</v>
      </c>
      <c r="E108" s="148">
        <v>2021</v>
      </c>
      <c r="F108" s="149">
        <v>10</v>
      </c>
      <c r="G108" s="149">
        <v>10</v>
      </c>
      <c r="H108" s="19" t="s">
        <v>34</v>
      </c>
      <c r="I108" s="19" t="s">
        <v>34</v>
      </c>
      <c r="J108" s="19" t="s">
        <v>34</v>
      </c>
      <c r="K108" s="174"/>
      <c r="M108" s="6"/>
    </row>
    <row r="109" spans="1:13" ht="22.5" customHeight="1">
      <c r="A109" s="175"/>
      <c r="B109" s="202"/>
      <c r="C109" s="175"/>
      <c r="D109" s="44">
        <v>2022</v>
      </c>
      <c r="E109" s="44">
        <v>2022</v>
      </c>
      <c r="F109" s="45">
        <v>156</v>
      </c>
      <c r="G109" s="45">
        <v>156</v>
      </c>
      <c r="H109" s="19" t="s">
        <v>34</v>
      </c>
      <c r="I109" s="19" t="s">
        <v>34</v>
      </c>
      <c r="J109" s="19" t="s">
        <v>34</v>
      </c>
      <c r="K109" s="175"/>
      <c r="M109" s="6"/>
    </row>
    <row r="110" spans="1:13" ht="58.5" customHeight="1">
      <c r="A110" s="133">
        <v>2</v>
      </c>
      <c r="B110" s="108" t="s">
        <v>108</v>
      </c>
      <c r="C110" s="172" t="s">
        <v>109</v>
      </c>
      <c r="D110" s="148">
        <v>2021</v>
      </c>
      <c r="E110" s="148">
        <v>2021</v>
      </c>
      <c r="F110" s="157">
        <v>100</v>
      </c>
      <c r="G110" s="157">
        <v>100</v>
      </c>
      <c r="H110" s="158" t="s">
        <v>34</v>
      </c>
      <c r="I110" s="19" t="s">
        <v>34</v>
      </c>
      <c r="J110" s="19" t="s">
        <v>34</v>
      </c>
      <c r="K110" s="122" t="s">
        <v>110</v>
      </c>
      <c r="M110" s="6"/>
    </row>
    <row r="111" spans="1:13" ht="128.25" customHeight="1">
      <c r="A111" s="140">
        <v>3</v>
      </c>
      <c r="B111" s="108" t="s">
        <v>118</v>
      </c>
      <c r="C111" s="122" t="s">
        <v>17</v>
      </c>
      <c r="D111" s="148">
        <v>2021</v>
      </c>
      <c r="E111" s="148">
        <v>2021</v>
      </c>
      <c r="F111" s="157">
        <v>220</v>
      </c>
      <c r="G111" s="158" t="s">
        <v>34</v>
      </c>
      <c r="H111" s="149">
        <v>220</v>
      </c>
      <c r="I111" s="19" t="s">
        <v>34</v>
      </c>
      <c r="J111" s="19" t="s">
        <v>34</v>
      </c>
      <c r="K111" s="146" t="s">
        <v>117</v>
      </c>
      <c r="M111" s="6"/>
    </row>
    <row r="112" spans="1:13" s="7" customFormat="1" ht="27.75" customHeight="1">
      <c r="A112" s="14"/>
      <c r="B112" s="14" t="s">
        <v>2</v>
      </c>
      <c r="C112" s="18"/>
      <c r="D112" s="10"/>
      <c r="E112" s="10"/>
      <c r="F112" s="18">
        <f>SUM(F111,F110,F106)</f>
        <v>642</v>
      </c>
      <c r="G112" s="32">
        <f>SUM(G110,G106)</f>
        <v>422</v>
      </c>
      <c r="H112" s="11">
        <f>SUM(H111)</f>
        <v>220</v>
      </c>
      <c r="I112" s="14">
        <v>0</v>
      </c>
      <c r="J112" s="14">
        <v>0</v>
      </c>
      <c r="K112" s="14"/>
    </row>
    <row r="113" spans="1:11" ht="52.5" customHeight="1">
      <c r="A113" s="212" t="s">
        <v>8</v>
      </c>
      <c r="B113" s="212"/>
      <c r="C113" s="212"/>
      <c r="D113" s="212"/>
      <c r="E113" s="212"/>
      <c r="F113" s="212"/>
      <c r="G113" s="212"/>
      <c r="H113" s="212"/>
      <c r="I113" s="212"/>
      <c r="J113" s="212"/>
      <c r="K113" s="212"/>
    </row>
    <row r="114" spans="1:11" ht="113.25" customHeight="1">
      <c r="A114" s="62">
        <v>1</v>
      </c>
      <c r="B114" s="73" t="s">
        <v>74</v>
      </c>
      <c r="C114" s="139" t="s">
        <v>17</v>
      </c>
      <c r="D114" s="44">
        <v>2020</v>
      </c>
      <c r="E114" s="44">
        <v>2020</v>
      </c>
      <c r="F114" s="18">
        <v>60</v>
      </c>
      <c r="G114" s="18">
        <v>60</v>
      </c>
      <c r="H114" s="19" t="s">
        <v>34</v>
      </c>
      <c r="I114" s="19" t="s">
        <v>34</v>
      </c>
      <c r="J114" s="19" t="s">
        <v>34</v>
      </c>
      <c r="K114" s="62" t="s">
        <v>75</v>
      </c>
    </row>
    <row r="115" spans="1:11" ht="59.25" customHeight="1">
      <c r="A115" s="2">
        <v>2</v>
      </c>
      <c r="B115" s="13" t="s">
        <v>52</v>
      </c>
      <c r="C115" s="27" t="s">
        <v>17</v>
      </c>
      <c r="D115" s="44">
        <v>2020</v>
      </c>
      <c r="E115" s="44">
        <v>2020</v>
      </c>
      <c r="F115" s="32">
        <v>190</v>
      </c>
      <c r="G115" s="32">
        <v>190</v>
      </c>
      <c r="H115" s="45" t="s">
        <v>34</v>
      </c>
      <c r="I115" s="45" t="s">
        <v>34</v>
      </c>
      <c r="J115" s="45" t="s">
        <v>34</v>
      </c>
      <c r="K115" s="62" t="s">
        <v>75</v>
      </c>
    </row>
    <row r="116" spans="1:11" ht="53.25" customHeight="1">
      <c r="A116" s="180">
        <v>3</v>
      </c>
      <c r="B116" s="177" t="s">
        <v>86</v>
      </c>
      <c r="C116" s="176" t="s">
        <v>33</v>
      </c>
      <c r="D116" s="53" t="s">
        <v>62</v>
      </c>
      <c r="E116" s="53" t="s">
        <v>63</v>
      </c>
      <c r="F116" s="32">
        <f>SUM(F117,F118,F119)</f>
        <v>1200</v>
      </c>
      <c r="G116" s="32">
        <f>SUM(G117,G118,G119)</f>
        <v>1200</v>
      </c>
      <c r="H116" s="19" t="s">
        <v>34</v>
      </c>
      <c r="I116" s="19" t="s">
        <v>34</v>
      </c>
      <c r="J116" s="19" t="s">
        <v>34</v>
      </c>
      <c r="K116" s="173" t="s">
        <v>46</v>
      </c>
    </row>
    <row r="117" spans="1:11" ht="27" customHeight="1">
      <c r="A117" s="174"/>
      <c r="B117" s="178"/>
      <c r="C117" s="174"/>
      <c r="D117" s="44">
        <v>2020</v>
      </c>
      <c r="E117" s="44">
        <v>2020</v>
      </c>
      <c r="F117" s="45">
        <v>500</v>
      </c>
      <c r="G117" s="45">
        <v>500</v>
      </c>
      <c r="H117" s="45" t="s">
        <v>34</v>
      </c>
      <c r="I117" s="45" t="s">
        <v>34</v>
      </c>
      <c r="J117" s="45" t="s">
        <v>34</v>
      </c>
      <c r="K117" s="174"/>
    </row>
    <row r="118" spans="1:11" ht="24" customHeight="1">
      <c r="A118" s="174"/>
      <c r="B118" s="178"/>
      <c r="C118" s="174"/>
      <c r="D118" s="148">
        <v>2021</v>
      </c>
      <c r="E118" s="148">
        <v>2021</v>
      </c>
      <c r="F118" s="149">
        <v>200</v>
      </c>
      <c r="G118" s="149">
        <v>200</v>
      </c>
      <c r="H118" s="45" t="s">
        <v>34</v>
      </c>
      <c r="I118" s="45" t="s">
        <v>34</v>
      </c>
      <c r="J118" s="45" t="s">
        <v>34</v>
      </c>
      <c r="K118" s="174"/>
    </row>
    <row r="119" spans="1:11" ht="21" customHeight="1">
      <c r="A119" s="175"/>
      <c r="B119" s="179"/>
      <c r="C119" s="175"/>
      <c r="D119" s="44">
        <v>2022</v>
      </c>
      <c r="E119" s="44">
        <v>2022</v>
      </c>
      <c r="F119" s="45">
        <v>500</v>
      </c>
      <c r="G119" s="45">
        <v>500</v>
      </c>
      <c r="H119" s="45"/>
      <c r="I119" s="45"/>
      <c r="J119" s="45"/>
      <c r="K119" s="175"/>
    </row>
    <row r="120" spans="1:11" ht="57.75" customHeight="1">
      <c r="A120" s="180">
        <v>4</v>
      </c>
      <c r="B120" s="177" t="s">
        <v>49</v>
      </c>
      <c r="C120" s="181" t="s">
        <v>47</v>
      </c>
      <c r="D120" s="53" t="s">
        <v>62</v>
      </c>
      <c r="E120" s="53" t="s">
        <v>63</v>
      </c>
      <c r="F120" s="32">
        <f>SUM(F121,F122,F123)</f>
        <v>1100</v>
      </c>
      <c r="G120" s="32">
        <f>SUM(G121,G122,G123)</f>
        <v>1100</v>
      </c>
      <c r="H120" s="45"/>
      <c r="I120" s="45"/>
      <c r="J120" s="45"/>
      <c r="K120" s="173" t="s">
        <v>70</v>
      </c>
    </row>
    <row r="121" spans="1:11" ht="32.25" customHeight="1">
      <c r="A121" s="174"/>
      <c r="B121" s="178"/>
      <c r="C121" s="174"/>
      <c r="D121" s="44">
        <v>2020</v>
      </c>
      <c r="E121" s="44">
        <v>2020</v>
      </c>
      <c r="F121" s="45">
        <v>300</v>
      </c>
      <c r="G121" s="45">
        <v>300</v>
      </c>
      <c r="H121" s="45" t="s">
        <v>34</v>
      </c>
      <c r="I121" s="45" t="s">
        <v>34</v>
      </c>
      <c r="J121" s="45" t="s">
        <v>34</v>
      </c>
      <c r="K121" s="174"/>
    </row>
    <row r="122" spans="1:11" ht="27" customHeight="1">
      <c r="A122" s="174"/>
      <c r="B122" s="178"/>
      <c r="C122" s="174"/>
      <c r="D122" s="148">
        <v>2021</v>
      </c>
      <c r="E122" s="148">
        <v>2021</v>
      </c>
      <c r="F122" s="149">
        <v>500</v>
      </c>
      <c r="G122" s="149">
        <v>500</v>
      </c>
      <c r="H122" s="45" t="s">
        <v>34</v>
      </c>
      <c r="I122" s="45" t="s">
        <v>34</v>
      </c>
      <c r="J122" s="45" t="s">
        <v>34</v>
      </c>
      <c r="K122" s="174"/>
    </row>
    <row r="123" spans="1:11" ht="28.5" customHeight="1">
      <c r="A123" s="175"/>
      <c r="B123" s="179"/>
      <c r="C123" s="175"/>
      <c r="D123" s="44">
        <v>2022</v>
      </c>
      <c r="E123" s="44">
        <v>2022</v>
      </c>
      <c r="F123" s="45">
        <v>300</v>
      </c>
      <c r="G123" s="45">
        <v>300</v>
      </c>
      <c r="H123" s="45" t="s">
        <v>34</v>
      </c>
      <c r="I123" s="45" t="s">
        <v>34</v>
      </c>
      <c r="J123" s="45" t="s">
        <v>34</v>
      </c>
      <c r="K123" s="175"/>
    </row>
    <row r="124" spans="1:11" ht="54.75" customHeight="1">
      <c r="A124" s="180">
        <v>5</v>
      </c>
      <c r="B124" s="177" t="s">
        <v>55</v>
      </c>
      <c r="C124" s="176" t="s">
        <v>33</v>
      </c>
      <c r="D124" s="53" t="s">
        <v>62</v>
      </c>
      <c r="E124" s="53" t="s">
        <v>63</v>
      </c>
      <c r="F124" s="32">
        <f>SUM(F125,F126,F127)</f>
        <v>170</v>
      </c>
      <c r="G124" s="32">
        <f>SUM(G125,G126,G127)</f>
        <v>170</v>
      </c>
      <c r="H124" s="45"/>
      <c r="I124" s="45"/>
      <c r="J124" s="45"/>
      <c r="K124" s="173" t="s">
        <v>59</v>
      </c>
    </row>
    <row r="125" spans="1:11" ht="32.25" customHeight="1">
      <c r="A125" s="174"/>
      <c r="B125" s="178"/>
      <c r="C125" s="174"/>
      <c r="D125" s="44">
        <v>2020</v>
      </c>
      <c r="E125" s="44">
        <v>2020</v>
      </c>
      <c r="F125" s="45">
        <v>70</v>
      </c>
      <c r="G125" s="45">
        <v>70</v>
      </c>
      <c r="H125" s="45" t="s">
        <v>34</v>
      </c>
      <c r="I125" s="45" t="s">
        <v>34</v>
      </c>
      <c r="J125" s="45" t="s">
        <v>34</v>
      </c>
      <c r="K125" s="174"/>
    </row>
    <row r="126" spans="1:11" ht="26.25" customHeight="1">
      <c r="A126" s="174"/>
      <c r="B126" s="178"/>
      <c r="C126" s="174"/>
      <c r="D126" s="148">
        <v>2021</v>
      </c>
      <c r="E126" s="148">
        <v>2021</v>
      </c>
      <c r="F126" s="149">
        <v>30</v>
      </c>
      <c r="G126" s="149">
        <v>30</v>
      </c>
      <c r="H126" s="45" t="s">
        <v>34</v>
      </c>
      <c r="I126" s="45" t="s">
        <v>34</v>
      </c>
      <c r="J126" s="45" t="s">
        <v>34</v>
      </c>
      <c r="K126" s="174"/>
    </row>
    <row r="127" spans="1:11" ht="25.5" customHeight="1">
      <c r="A127" s="175"/>
      <c r="B127" s="179"/>
      <c r="C127" s="175"/>
      <c r="D127" s="44">
        <v>2022</v>
      </c>
      <c r="E127" s="44">
        <v>2022</v>
      </c>
      <c r="F127" s="45">
        <v>70</v>
      </c>
      <c r="G127" s="45">
        <v>70</v>
      </c>
      <c r="H127" s="45" t="s">
        <v>34</v>
      </c>
      <c r="I127" s="45" t="s">
        <v>34</v>
      </c>
      <c r="J127" s="45" t="s">
        <v>34</v>
      </c>
      <c r="K127" s="175"/>
    </row>
    <row r="128" spans="1:11" ht="87" customHeight="1">
      <c r="A128" s="144">
        <v>6</v>
      </c>
      <c r="B128" s="145" t="s">
        <v>116</v>
      </c>
      <c r="C128" s="144" t="s">
        <v>25</v>
      </c>
      <c r="D128" s="148">
        <v>2021</v>
      </c>
      <c r="E128" s="148">
        <v>2021</v>
      </c>
      <c r="F128" s="157">
        <v>60</v>
      </c>
      <c r="G128" s="157">
        <v>60</v>
      </c>
      <c r="H128" s="45" t="s">
        <v>34</v>
      </c>
      <c r="I128" s="45" t="s">
        <v>34</v>
      </c>
      <c r="J128" s="45" t="s">
        <v>34</v>
      </c>
      <c r="K128" s="16" t="s">
        <v>40</v>
      </c>
    </row>
    <row r="129" spans="1:11" s="7" customFormat="1" ht="27.75" customHeight="1">
      <c r="A129" s="14"/>
      <c r="B129" s="14" t="s">
        <v>2</v>
      </c>
      <c r="C129" s="11"/>
      <c r="D129" s="10"/>
      <c r="E129" s="10"/>
      <c r="F129" s="18">
        <f>SUM(F128,F124,F120,F116,F115,F114)</f>
        <v>2780</v>
      </c>
      <c r="G129" s="32">
        <f>SUM(G128,G124,G120,G116,G115,G114)</f>
        <v>2780</v>
      </c>
      <c r="H129" s="32">
        <f>SUM(H127)</f>
        <v>0</v>
      </c>
      <c r="I129" s="32">
        <v>0</v>
      </c>
      <c r="J129" s="32">
        <v>0</v>
      </c>
      <c r="K129" s="14"/>
    </row>
    <row r="130" spans="1:11" s="7" customFormat="1" ht="27.75" customHeight="1">
      <c r="A130" s="248"/>
      <c r="B130" s="248" t="s">
        <v>23</v>
      </c>
      <c r="C130" s="11"/>
      <c r="D130" s="15">
        <v>2020</v>
      </c>
      <c r="E130" s="15">
        <v>2020</v>
      </c>
      <c r="F130" s="55">
        <f>SUM(F125,F121,F117,F115,F114,F107,F100,F84,F83,F80,F79,F78,F77,F76,F75,F74,F73,F72,F68,F65,F63,F61,F56,F48,F36,F34,F33,F31,F28,F25,F20,F16,F12,F9)</f>
        <v>35204.412000000004</v>
      </c>
      <c r="G130" s="32">
        <f>SUM(G125,G121,G117,G115,G114,G107,G84,G83,G80,G79,G78,G77,G76,G75,G68,G61,G56,G48,G36,G20,G16,G12)</f>
        <v>7517</v>
      </c>
      <c r="H130" s="55">
        <f>SUM(H100,H63,H36,H34,H33)</f>
        <v>13124.1</v>
      </c>
      <c r="I130" s="32">
        <f>SUM(I129,I64,I31,I28,I25)</f>
        <v>13425</v>
      </c>
      <c r="J130" s="55">
        <f>SUM(J129,J74,J73,J72,J9)</f>
        <v>1138.3119999999999</v>
      </c>
      <c r="K130" s="14"/>
    </row>
    <row r="131" spans="1:11" s="7" customFormat="1" ht="27.75" customHeight="1">
      <c r="A131" s="249"/>
      <c r="B131" s="249"/>
      <c r="C131" s="11"/>
      <c r="D131" s="15">
        <v>2021</v>
      </c>
      <c r="E131" s="15">
        <v>2021</v>
      </c>
      <c r="F131" s="55">
        <f>SUM(G131,H131,J131)</f>
        <v>31756.48</v>
      </c>
      <c r="G131" s="32">
        <f>SUM(G128,G126,G122,G118,G110,G108,G69,G66,G62,G57,G53,G49,G37,G21,G17,G13)</f>
        <v>6387</v>
      </c>
      <c r="H131" s="65">
        <f>SUM(H111,H103,H91,H66,H53,H49,H39,H37,H32,H29,H26)</f>
        <v>21796.68</v>
      </c>
      <c r="I131" s="45">
        <v>0</v>
      </c>
      <c r="J131" s="18">
        <f>SUM(J97,J96,J95,J90,J89,J88,J87,J86,J85,J10)</f>
        <v>3572.8</v>
      </c>
      <c r="K131" s="14"/>
    </row>
    <row r="132" spans="1:11" s="7" customFormat="1" ht="28.5" customHeight="1">
      <c r="A132" s="250"/>
      <c r="B132" s="250"/>
      <c r="C132" s="11"/>
      <c r="D132" s="15">
        <v>2022</v>
      </c>
      <c r="E132" s="15">
        <v>2022</v>
      </c>
      <c r="F132" s="18">
        <f>SUM(F127,F123,F119,F109,F94,F71,F70,F58,F50,F18,F14)</f>
        <v>51265</v>
      </c>
      <c r="G132" s="32">
        <f>SUM(G127,G123,G119,G109,G70,G58,G50,G18,G14)</f>
        <v>3065</v>
      </c>
      <c r="H132" s="32">
        <f>SUM(H38)</f>
        <v>0</v>
      </c>
      <c r="I132" s="45">
        <v>0</v>
      </c>
      <c r="J132" s="18">
        <f>SUM(J94,J71)</f>
        <v>48200</v>
      </c>
      <c r="K132" s="14"/>
    </row>
    <row r="133" spans="1:11" s="7" customFormat="1" ht="54" customHeight="1">
      <c r="A133" s="14"/>
      <c r="B133" s="14" t="s">
        <v>24</v>
      </c>
      <c r="C133" s="18"/>
      <c r="D133" s="10"/>
      <c r="E133" s="10"/>
      <c r="F133" s="55">
        <f>SUM(F132,F131,F130)</f>
        <v>118225.89199999999</v>
      </c>
      <c r="G133" s="65">
        <f>SUM(G130:G132)</f>
        <v>16969</v>
      </c>
      <c r="H133" s="55">
        <f>SUM(H131,H130)</f>
        <v>34920.78</v>
      </c>
      <c r="I133" s="18">
        <f>SUM(I131:I132,I130)</f>
        <v>13425</v>
      </c>
      <c r="J133" s="55">
        <f>SUM(J129:J132)</f>
        <v>52911.112000000001</v>
      </c>
      <c r="K133" s="14"/>
    </row>
    <row r="134" spans="1:11" s="7" customFormat="1" ht="66" customHeight="1">
      <c r="A134" s="20"/>
      <c r="B134" s="56" t="s">
        <v>58</v>
      </c>
      <c r="C134" s="46"/>
      <c r="D134" s="47"/>
      <c r="E134" s="47"/>
      <c r="F134" s="251" t="s">
        <v>103</v>
      </c>
      <c r="G134" s="252"/>
      <c r="H134" s="252"/>
      <c r="I134" s="253"/>
      <c r="J134" s="46"/>
      <c r="K134" s="20"/>
    </row>
    <row r="135" spans="1:11" ht="49.5" customHeight="1">
      <c r="A135" s="3"/>
      <c r="B135" s="56" t="s">
        <v>57</v>
      </c>
      <c r="C135" s="21"/>
      <c r="D135" s="22"/>
      <c r="E135" s="22"/>
      <c r="F135" s="228" t="s">
        <v>104</v>
      </c>
      <c r="G135" s="228"/>
      <c r="H135" s="228"/>
      <c r="I135" s="229"/>
      <c r="J135" s="3"/>
      <c r="K135" s="3"/>
    </row>
    <row r="136" spans="1:11" ht="18.75">
      <c r="A136" s="1"/>
      <c r="C136" s="1"/>
      <c r="D136" s="23"/>
      <c r="E136" s="23"/>
      <c r="F136" s="1"/>
      <c r="G136" s="30"/>
      <c r="H136" s="1"/>
      <c r="I136" s="1"/>
      <c r="J136" s="1"/>
      <c r="K136" s="1"/>
    </row>
    <row r="137" spans="1:11" ht="18.75">
      <c r="A137" s="24"/>
      <c r="B137" s="1"/>
      <c r="C137" s="24"/>
      <c r="D137" s="25"/>
      <c r="E137" s="25"/>
      <c r="F137" s="24"/>
      <c r="G137" s="30"/>
      <c r="H137" s="24"/>
      <c r="I137" s="24"/>
      <c r="J137" s="24"/>
      <c r="K137" s="24"/>
    </row>
    <row r="138" spans="1:11" ht="18.75">
      <c r="A138" s="24"/>
      <c r="C138" s="24"/>
      <c r="D138" s="25"/>
      <c r="E138" s="25"/>
      <c r="F138" s="24"/>
      <c r="G138" s="31"/>
      <c r="H138" s="24"/>
      <c r="I138" s="24"/>
      <c r="J138" s="24"/>
      <c r="K138" s="24"/>
    </row>
    <row r="139" spans="1:11" ht="18.75">
      <c r="A139" s="24"/>
      <c r="B139" s="24"/>
      <c r="C139" s="24"/>
      <c r="D139" s="25"/>
      <c r="E139" s="25"/>
      <c r="F139" s="24"/>
      <c r="G139" s="31"/>
      <c r="H139" s="24"/>
      <c r="I139" s="24"/>
      <c r="J139" s="24"/>
      <c r="K139" s="24"/>
    </row>
    <row r="140" spans="1:11" ht="18.75">
      <c r="A140" s="24"/>
      <c r="B140" s="24"/>
      <c r="C140" s="24"/>
      <c r="D140" s="25"/>
      <c r="E140" s="25"/>
      <c r="F140" s="24"/>
      <c r="G140" s="31"/>
      <c r="H140" s="24"/>
      <c r="I140" s="24"/>
      <c r="J140" s="24"/>
      <c r="K140" s="24"/>
    </row>
  </sheetData>
  <mergeCells count="144">
    <mergeCell ref="A3:XFD3"/>
    <mergeCell ref="K30:K32"/>
    <mergeCell ref="D37:D38"/>
    <mergeCell ref="E37:E38"/>
    <mergeCell ref="F37:F38"/>
    <mergeCell ref="G37:G38"/>
    <mergeCell ref="H37:H38"/>
    <mergeCell ref="I37:I38"/>
    <mergeCell ref="J37:J38"/>
    <mergeCell ref="K35:K38"/>
    <mergeCell ref="K27:K29"/>
    <mergeCell ref="A35:A38"/>
    <mergeCell ref="B35:B38"/>
    <mergeCell ref="C35:C38"/>
    <mergeCell ref="K8:K10"/>
    <mergeCell ref="A8:A10"/>
    <mergeCell ref="B8:B10"/>
    <mergeCell ref="C8:C10"/>
    <mergeCell ref="A11:A14"/>
    <mergeCell ref="B11:B14"/>
    <mergeCell ref="C11:C14"/>
    <mergeCell ref="A30:A32"/>
    <mergeCell ref="B30:B32"/>
    <mergeCell ref="C30:C32"/>
    <mergeCell ref="F134:I134"/>
    <mergeCell ref="G42:G44"/>
    <mergeCell ref="H42:H44"/>
    <mergeCell ref="I42:I44"/>
    <mergeCell ref="J42:J44"/>
    <mergeCell ref="D100:D102"/>
    <mergeCell ref="E100:E102"/>
    <mergeCell ref="F100:F102"/>
    <mergeCell ref="G100:G102"/>
    <mergeCell ref="H100:H102"/>
    <mergeCell ref="A46:K46"/>
    <mergeCell ref="K100:K102"/>
    <mergeCell ref="D59:D60"/>
    <mergeCell ref="A99:K99"/>
    <mergeCell ref="C100:C102"/>
    <mergeCell ref="B100:B102"/>
    <mergeCell ref="B116:B119"/>
    <mergeCell ref="C116:C119"/>
    <mergeCell ref="B42:B44"/>
    <mergeCell ref="A113:K113"/>
    <mergeCell ref="G59:G60"/>
    <mergeCell ref="H59:H60"/>
    <mergeCell ref="I59:I60"/>
    <mergeCell ref="K42:K44"/>
    <mergeCell ref="F135:I135"/>
    <mergeCell ref="A2:K2"/>
    <mergeCell ref="A41:K41"/>
    <mergeCell ref="B4:B5"/>
    <mergeCell ref="A4:A5"/>
    <mergeCell ref="C4:C5"/>
    <mergeCell ref="K4:K5"/>
    <mergeCell ref="D4:D5"/>
    <mergeCell ref="E4:J4"/>
    <mergeCell ref="A7:K7"/>
    <mergeCell ref="D22:D24"/>
    <mergeCell ref="E22:E24"/>
    <mergeCell ref="F22:F24"/>
    <mergeCell ref="H22:H24"/>
    <mergeCell ref="I22:I24"/>
    <mergeCell ref="J22:J24"/>
    <mergeCell ref="I100:I102"/>
    <mergeCell ref="J100:J102"/>
    <mergeCell ref="F42:F44"/>
    <mergeCell ref="B130:B132"/>
    <mergeCell ref="A130:A132"/>
    <mergeCell ref="A116:A119"/>
    <mergeCell ref="A105:K105"/>
    <mergeCell ref="F59:F60"/>
    <mergeCell ref="A93:K93"/>
    <mergeCell ref="C67:C70"/>
    <mergeCell ref="K67:K70"/>
    <mergeCell ref="K55:K58"/>
    <mergeCell ref="K47:K50"/>
    <mergeCell ref="E59:E60"/>
    <mergeCell ref="K59:K62"/>
    <mergeCell ref="K51:K54"/>
    <mergeCell ref="A100:A102"/>
    <mergeCell ref="K64:K66"/>
    <mergeCell ref="D80:D82"/>
    <mergeCell ref="E80:E82"/>
    <mergeCell ref="F80:F82"/>
    <mergeCell ref="G80:G82"/>
    <mergeCell ref="H80:H82"/>
    <mergeCell ref="I80:I82"/>
    <mergeCell ref="J80:J82"/>
    <mergeCell ref="K80:K82"/>
    <mergeCell ref="A64:A66"/>
    <mergeCell ref="B64:B66"/>
    <mergeCell ref="C64:C66"/>
    <mergeCell ref="B51:B54"/>
    <mergeCell ref="A51:A54"/>
    <mergeCell ref="C51:C54"/>
    <mergeCell ref="A106:A109"/>
    <mergeCell ref="B106:B109"/>
    <mergeCell ref="C106:C109"/>
    <mergeCell ref="K106:K109"/>
    <mergeCell ref="C19:C21"/>
    <mergeCell ref="B19:B21"/>
    <mergeCell ref="A19:A21"/>
    <mergeCell ref="C47:C50"/>
    <mergeCell ref="B47:B50"/>
    <mergeCell ref="A47:A50"/>
    <mergeCell ref="A55:A58"/>
    <mergeCell ref="B55:B58"/>
    <mergeCell ref="C55:C58"/>
    <mergeCell ref="J59:J60"/>
    <mergeCell ref="A67:A70"/>
    <mergeCell ref="B67:B70"/>
    <mergeCell ref="A42:A44"/>
    <mergeCell ref="C42:C44"/>
    <mergeCell ref="C27:C29"/>
    <mergeCell ref="K22:K26"/>
    <mergeCell ref="B27:B29"/>
    <mergeCell ref="A80:A82"/>
    <mergeCell ref="B80:B82"/>
    <mergeCell ref="C80:C82"/>
    <mergeCell ref="K120:K123"/>
    <mergeCell ref="K124:K127"/>
    <mergeCell ref="C124:C127"/>
    <mergeCell ref="B124:B127"/>
    <mergeCell ref="A124:A127"/>
    <mergeCell ref="K19:K21"/>
    <mergeCell ref="K15:K18"/>
    <mergeCell ref="K11:K14"/>
    <mergeCell ref="C120:C123"/>
    <mergeCell ref="A15:A18"/>
    <mergeCell ref="B15:B18"/>
    <mergeCell ref="C15:C18"/>
    <mergeCell ref="D42:D44"/>
    <mergeCell ref="E42:E44"/>
    <mergeCell ref="A22:A26"/>
    <mergeCell ref="B22:B26"/>
    <mergeCell ref="C22:C26"/>
    <mergeCell ref="A59:A62"/>
    <mergeCell ref="B59:B62"/>
    <mergeCell ref="C59:C62"/>
    <mergeCell ref="K116:K119"/>
    <mergeCell ref="A120:A123"/>
    <mergeCell ref="B120:B123"/>
    <mergeCell ref="A27:A29"/>
  </mergeCells>
  <phoneticPr fontId="0" type="noConversion"/>
  <printOptions horizontalCentered="1"/>
  <pageMargins left="0.39370078740157483" right="0.39370078740157483" top="0.59055118110236227" bottom="0.39370078740157483" header="0" footer="0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A4" sqref="A4"/>
    </sheetView>
  </sheetViews>
  <sheetFormatPr defaultRowHeight="15"/>
  <cols>
    <col min="1" max="1" width="12.7109375" customWidth="1"/>
    <col min="3" max="3" width="10.42578125" customWidth="1"/>
    <col min="5" max="5" width="11.140625" customWidth="1"/>
  </cols>
  <sheetData>
    <row r="1" spans="1:5" ht="16.5" thickBot="1">
      <c r="A1">
        <f>SUM(B1,C1,D1,E1)</f>
        <v>35204.411999999997</v>
      </c>
      <c r="B1" s="58">
        <v>13124.1</v>
      </c>
      <c r="C1" s="59">
        <v>7517</v>
      </c>
      <c r="D1" s="59">
        <v>13425</v>
      </c>
      <c r="E1" s="59">
        <v>1138.3119999999999</v>
      </c>
    </row>
    <row r="2" spans="1:5" ht="16.5" thickBot="1">
      <c r="A2">
        <f>SUM(C2,E2)</f>
        <v>5497</v>
      </c>
      <c r="B2" s="60" t="s">
        <v>34</v>
      </c>
      <c r="C2" s="61">
        <v>5007</v>
      </c>
      <c r="D2" s="61" t="s">
        <v>34</v>
      </c>
      <c r="E2" s="61">
        <v>490</v>
      </c>
    </row>
    <row r="3" spans="1:5" ht="16.5" thickBot="1">
      <c r="A3">
        <f>SUM(C3,E3)</f>
        <v>51565</v>
      </c>
      <c r="B3" s="60" t="s">
        <v>34</v>
      </c>
      <c r="C3" s="61">
        <v>3365</v>
      </c>
      <c r="D3" s="61" t="s">
        <v>34</v>
      </c>
      <c r="E3" s="61">
        <v>48200</v>
      </c>
    </row>
    <row r="4" spans="1:5">
      <c r="A4">
        <f>SUM(A1:A3)</f>
        <v>92266.411999999997</v>
      </c>
      <c r="B4">
        <f>SUM(B1:B3)</f>
        <v>13124.1</v>
      </c>
      <c r="C4">
        <f>SUM(C1:C3)</f>
        <v>15889</v>
      </c>
      <c r="D4">
        <f>SUM(D1)</f>
        <v>13425</v>
      </c>
      <c r="E4">
        <f>SUM(E1:E3)</f>
        <v>49828.311999999998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</dc:creator>
  <cp:lastModifiedBy>LIUDA</cp:lastModifiedBy>
  <cp:lastPrinted>2020-12-29T06:46:21Z</cp:lastPrinted>
  <dcterms:created xsi:type="dcterms:W3CDTF">2016-04-07T10:32:36Z</dcterms:created>
  <dcterms:modified xsi:type="dcterms:W3CDTF">2021-03-03T08:50:55Z</dcterms:modified>
</cp:coreProperties>
</file>