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2026 (ФУ)" sheetId="1" r:id="rId1"/>
  </sheets>
  <definedNames>
    <definedName name="_xlnm.Print_Titles" localSheetId="0">'2026 (ФУ)'!$29:$31</definedName>
    <definedName name="_xlnm.Print_Area" localSheetId="0">'2026 (ФУ)'!$A$1:$K$253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33" i="1" l="1"/>
  <c r="R28" i="1"/>
  <c r="U70" i="1" l="1"/>
  <c r="R103" i="1" l="1"/>
  <c r="R105" i="1"/>
  <c r="R110" i="1"/>
  <c r="R111" i="1"/>
  <c r="R112" i="1"/>
  <c r="R113" i="1"/>
  <c r="M142" i="1"/>
  <c r="M140" i="1"/>
  <c r="M137" i="1"/>
  <c r="M125" i="1"/>
  <c r="M163" i="1"/>
  <c r="M161" i="1"/>
  <c r="M146" i="1"/>
  <c r="M145" i="1"/>
  <c r="M144" i="1"/>
  <c r="R106" i="1"/>
  <c r="K115" i="1"/>
  <c r="R27" i="1"/>
  <c r="R26" i="1"/>
  <c r="B34" i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R108" i="1" l="1"/>
  <c r="R109" i="1"/>
  <c r="R114" i="1"/>
  <c r="R102" i="1"/>
  <c r="Q92" i="1"/>
  <c r="R101" i="1"/>
  <c r="R224" i="1"/>
  <c r="S224" i="1"/>
  <c r="U71" i="1"/>
  <c r="T70" i="1"/>
  <c r="T71" i="1" s="1"/>
  <c r="S70" i="1"/>
  <c r="R34" i="1"/>
  <c r="Q224" i="1"/>
  <c r="Q225" i="1" s="1"/>
  <c r="R104" i="1"/>
  <c r="R107" i="1"/>
  <c r="T36" i="1"/>
  <c r="U36" i="1"/>
  <c r="R30" i="1"/>
  <c r="R99" i="1"/>
  <c r="B164" i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R29" i="1"/>
  <c r="S36" i="1"/>
  <c r="R31" i="1" l="1"/>
  <c r="W70" i="1"/>
  <c r="S71" i="1"/>
  <c r="T224" i="1"/>
  <c r="T34" i="1"/>
  <c r="U40" i="1"/>
  <c r="S40" i="1"/>
  <c r="R32" i="1"/>
  <c r="R35" i="1"/>
  <c r="S34" i="1" l="1"/>
  <c r="R41" i="1"/>
  <c r="R100" i="1"/>
  <c r="W71" i="1"/>
  <c r="T225" i="1"/>
  <c r="S225" i="1"/>
  <c r="S41" i="1"/>
  <c r="R40" i="1"/>
  <c r="Q34" i="1"/>
  <c r="U34" i="1"/>
  <c r="S35" i="1"/>
  <c r="T41" i="1" l="1"/>
  <c r="T40" i="1"/>
  <c r="R36" i="1"/>
  <c r="Q40" i="1"/>
  <c r="T35" i="1" l="1"/>
  <c r="Q36" i="1"/>
  <c r="U41" i="1" l="1"/>
  <c r="Q41" i="1" l="1"/>
  <c r="U35" i="1"/>
  <c r="Q35" i="1" l="1"/>
  <c r="R225" i="1" l="1"/>
</calcChain>
</file>

<file path=xl/sharedStrings.xml><?xml version="1.0" encoding="utf-8"?>
<sst xmlns="http://schemas.openxmlformats.org/spreadsheetml/2006/main" count="462" uniqueCount="380">
  <si>
    <t>“ПОГОДЖЕНО”</t>
  </si>
  <si>
    <t>ЗАТВЕРДЖЕНО</t>
  </si>
  <si>
    <t>Начальник фінансового управління</t>
  </si>
  <si>
    <t>Калуської міської ради</t>
  </si>
  <si>
    <t>Рішення виконавчого комітету Калуської міської ради</t>
  </si>
  <si>
    <t xml:space="preserve">                                               Леся Поташник </t>
  </si>
  <si>
    <t>“____”_______________2026р.</t>
  </si>
  <si>
    <t>Проєкт</t>
  </si>
  <si>
    <t>Заступник міського голови з питань діяльності виконавчих органів</t>
  </si>
  <si>
    <t xml:space="preserve">Основний </t>
  </si>
  <si>
    <t xml:space="preserve">Уточнений </t>
  </si>
  <si>
    <t xml:space="preserve">                                             Наталія Кінаш</t>
  </si>
  <si>
    <t>Зміни</t>
  </si>
  <si>
    <t>Х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</si>
  <si>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</si>
  <si>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</si>
  <si>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</si>
  <si>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</si>
  <si>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"Центральна районна лікарня Калуської міської ради Івано- Франківської області"</t>
  </si>
  <si>
    <t>за ЄДРПОУ</t>
  </si>
  <si>
    <t>Організаційно-правова форма</t>
  </si>
  <si>
    <t>150: Комунальне підприємство</t>
  </si>
  <si>
    <t>за КОПФГ</t>
  </si>
  <si>
    <t>Територія</t>
  </si>
  <si>
    <t>Калуська територіальна громада</t>
  </si>
  <si>
    <t>за КОАТУУ</t>
  </si>
  <si>
    <t>Орган державного управління</t>
  </si>
  <si>
    <t>Калуська міська рада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</si>
  <si>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</si>
  <si>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</si>
  <si>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</si>
  <si>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</si>
  <si>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</si>
  <si>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>86.10 Діяльність лікарняних закладів</t>
  </si>
  <si>
    <t>за КВЕД</t>
  </si>
  <si>
    <t>86.10</t>
  </si>
  <si>
    <t>Одиниця виміру</t>
  </si>
  <si>
    <t>тис. гривень</t>
  </si>
  <si>
    <t>Форма власності</t>
  </si>
  <si>
    <t>Комунальне підприємство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</si>
  <si>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</si>
  <si>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</si>
  <si>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</si>
  <si>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Івано-Франківська обл. м. Калуш, вул. Медична,6</t>
  </si>
  <si>
    <t>Стандарти звітності МСФЗ</t>
  </si>
  <si>
    <t>Телефон</t>
  </si>
  <si>
    <t>(03472) 6 33 17</t>
  </si>
  <si>
    <t>Прізвище та ініціали керівника</t>
  </si>
  <si>
    <t>Мороз Я.П.</t>
  </si>
  <si>
    <t>ФОП</t>
  </si>
  <si>
    <t>ФІНАНСОВИЙ ПЛАН  КНП  "ЦЕНТРАЛЬНА РАЙОННА ЛІКАРНЯ КАЛУСЬКОЇ МІСЬКОЇ РАДИ ІВАНО-ФРАНКІВСЬКОЇ ОБЛАСТІ" НА 2026 РІК</t>
  </si>
  <si>
    <t>нарах на ФОП</t>
  </si>
  <si>
    <t>Найменування показника</t>
  </si>
  <si>
    <t>Номер рядка</t>
  </si>
  <si>
    <t xml:space="preserve">Код рядка </t>
  </si>
  <si>
    <t>Факт
 2024 року</t>
  </si>
  <si>
    <t>Фінансовий план
на  2025 рік (зі змінами)</t>
  </si>
  <si>
    <t>Плановий 2026 рік всього</t>
  </si>
  <si>
    <t xml:space="preserve">У тому числі за кварталами </t>
  </si>
  <si>
    <t>Пояснення та обґрунтування до запланованого рівня доходів/витрат</t>
  </si>
  <si>
    <t>пр харч</t>
  </si>
  <si>
    <t xml:space="preserve">І  </t>
  </si>
  <si>
    <t xml:space="preserve">ІІ  </t>
  </si>
  <si>
    <t xml:space="preserve">ІІІ  </t>
  </si>
  <si>
    <t xml:space="preserve">ІV </t>
  </si>
  <si>
    <t>І кв. Факт</t>
  </si>
  <si>
    <t>Предмети, матеріали, обладнання та інвентар</t>
  </si>
  <si>
    <t>Оплата послуг (крім комунальних)</t>
  </si>
  <si>
    <t>I. Формування фінансових результатів</t>
  </si>
  <si>
    <t xml:space="preserve"> </t>
  </si>
  <si>
    <t>Витрати на комунальних послуг та енергоносіїв</t>
  </si>
  <si>
    <t>Доходи</t>
  </si>
  <si>
    <r>
      <t xml:space="preserve">Субвенція з державного бюджету / </t>
    </r>
    <r>
      <rPr>
        <b/>
        <u/>
        <sz val="16"/>
        <rFont val="Times New Roman"/>
        <family val="1"/>
        <charset val="204"/>
      </rPr>
      <t>субвенція з обласного бюджету на оплату праці фахівця з супроводу ветеранів війни та демобілізованих осіб</t>
    </r>
  </si>
  <si>
    <t>Доходи за Договором з Національною службою здоров'я України</t>
  </si>
  <si>
    <t>Дохід з місцевого бюджету, в т.ч.:</t>
  </si>
  <si>
    <t>відшкодування вартості комунальних послуг</t>
  </si>
  <si>
    <t>1040.1</t>
  </si>
  <si>
    <t>капітальні видатки</t>
  </si>
  <si>
    <t>1040.2</t>
  </si>
  <si>
    <t>інші видатки</t>
  </si>
  <si>
    <t>1040.3</t>
  </si>
  <si>
    <t>Дохід з місцевого бюджету за діючими міськими цільовими програмами</t>
  </si>
  <si>
    <t>Інші доходи, у т. 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</si>
  <si>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</si>
  <si>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</si>
  <si>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</si>
  <si>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</si>
  <si>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здоров”я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</si>
  <si>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</si>
  <si>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</si>
  <si>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</si>
  <si>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</si>
  <si>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</si>
  <si>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</si>
  <si>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</si>
  <si>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>виконання інвестиційних проектів в рамках здійснення заходів щодо соціально-економічного розвитку окремих територій</t>
  </si>
  <si>
    <t>1060.6</t>
  </si>
  <si>
    <t>Гуманітарна та благодійна допомога</t>
  </si>
  <si>
    <t>1060.7</t>
  </si>
  <si>
    <t>Централізоване постачання</t>
  </si>
  <si>
    <t>1060.8</t>
  </si>
  <si>
    <t>Залишок коштів на початок звітного періоду (НСЗУ)</t>
  </si>
  <si>
    <t>Залишок коштів на початок звітного періоду (від інших доходів)</t>
  </si>
  <si>
    <t>Видатки</t>
  </si>
  <si>
    <t>Субвенція з державного бюджету / субвенція з обласного бюджету на оплату праці фахівця з супроводу ветеранів війни та демобілізованих осіб</t>
  </si>
  <si>
    <t>Заробітна плата</t>
  </si>
  <si>
    <t>1110.1</t>
  </si>
  <si>
    <t>Нарахування на оплату праці</t>
  </si>
  <si>
    <t>1110.2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</si>
  <si>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</si>
  <si>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</si>
  <si>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</si>
  <si>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</si>
  <si>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</si>
  <si>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</si>
  <si>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</si>
  <si>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</si>
  <si>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</si>
  <si>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</si>
  <si>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</si>
  <si>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</si>
  <si>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</si>
  <si>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</si>
  <si>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(Державний бюджет / Обласний бюджет), у т.ч.:</t>
  </si>
  <si>
    <t>1110.11</t>
  </si>
  <si>
    <t>придбання основних засобів</t>
  </si>
  <si>
    <t>1110.11.1</t>
  </si>
  <si>
    <t>капітальний ремонт, реконструкція та реставрація</t>
  </si>
  <si>
    <t>1110.11.2</t>
  </si>
  <si>
    <t>капітальне будівництво</t>
  </si>
  <si>
    <t>1110.11.3</t>
  </si>
  <si>
    <t xml:space="preserve">Видатки за Договорами НСЗУ </t>
  </si>
  <si>
    <t>1120.1</t>
  </si>
  <si>
    <t>1120.2</t>
  </si>
  <si>
    <t>1120.3</t>
  </si>
  <si>
    <t>витратні матеріали, апаратура (маловартісна)</t>
  </si>
  <si>
    <t>1120.3.1</t>
  </si>
  <si>
    <t>господарські товари та інвентар</t>
  </si>
  <si>
    <t>1120.3.2</t>
  </si>
  <si>
    <t>паливно-мастильні матеріали, автозапчастини</t>
  </si>
  <si>
    <t>1120.3.3</t>
  </si>
  <si>
    <t>канцелярські товари, офісне приладдя та устаткування, бланки</t>
  </si>
  <si>
    <t>1120.3.4</t>
  </si>
  <si>
    <t>інше</t>
  </si>
  <si>
    <t>1120.3.5</t>
  </si>
  <si>
    <t>1120.4</t>
  </si>
  <si>
    <t>1120.5</t>
  </si>
  <si>
    <t>1120.6</t>
  </si>
  <si>
    <t>лабораторні дослідження (цитологічні, гістологічні, інші)</t>
  </si>
  <si>
    <t>1120.6.1</t>
  </si>
  <si>
    <t>вивезення біовідходів</t>
  </si>
  <si>
    <t>1120.6.2</t>
  </si>
  <si>
    <t>повірка, поточні ремонти обладнання, транспортних засобів</t>
  </si>
  <si>
    <t>1120.6.3</t>
  </si>
  <si>
    <t>поточний ремонт приміщень</t>
  </si>
  <si>
    <t>1120.6.4</t>
  </si>
  <si>
    <t>поточний ремонт системи теплопостачання</t>
  </si>
  <si>
    <t>1120.6.5</t>
  </si>
  <si>
    <t>витрати на придбання і супровід програмного забезпечення, зв'язок і інтернет</t>
  </si>
  <si>
    <t>1120.6.6</t>
  </si>
  <si>
    <t>юридичні та нотаріальні послуги</t>
  </si>
  <si>
    <t>1120.6.7</t>
  </si>
  <si>
    <t>витрати на охорону праці та навчання працівників</t>
  </si>
  <si>
    <t>1120.6.8</t>
  </si>
  <si>
    <t>обслуговування ліфтів, послуги охорони, сигналізація</t>
  </si>
  <si>
    <t>1120.6.9</t>
  </si>
  <si>
    <t>1120.6.10</t>
  </si>
  <si>
    <t>1120.7</t>
  </si>
  <si>
    <t>1120.8</t>
  </si>
  <si>
    <t>1120.9</t>
  </si>
  <si>
    <t>Загально -виробничі витрати (амортизація).</t>
  </si>
  <si>
    <t>1120.10</t>
  </si>
  <si>
    <t>Капітальні видатки (НСЗУ)</t>
  </si>
  <si>
    <t>1120.11</t>
  </si>
  <si>
    <t>1120.11.1</t>
  </si>
  <si>
    <t>1120.11.2</t>
  </si>
  <si>
    <t>Інші видатки</t>
  </si>
  <si>
    <t>1130.1</t>
  </si>
  <si>
    <t>1130.2</t>
  </si>
  <si>
    <t>1130.3</t>
  </si>
  <si>
    <t>1130.4</t>
  </si>
  <si>
    <t>1130.5</t>
  </si>
  <si>
    <t>1130.6</t>
  </si>
  <si>
    <t>1130.7</t>
  </si>
  <si>
    <t>Витрати на оплату комунальних послуг та енергоносіїв, у т.ч.:</t>
  </si>
  <si>
    <t>1130.8</t>
  </si>
  <si>
    <t>витрати на теплопостачання</t>
  </si>
  <si>
    <t>1130.8.1</t>
  </si>
  <si>
    <t>витрати на водопостачання та водовідведення</t>
  </si>
  <si>
    <t>1130.8.2</t>
  </si>
  <si>
    <t>витрати на електроенергії</t>
  </si>
  <si>
    <t>1130.8.3</t>
  </si>
  <si>
    <t>витрати на оплату інших енергоносіїв та інших комунальних послуг</t>
  </si>
  <si>
    <t>1130.8.4</t>
  </si>
  <si>
    <t>1130.9</t>
  </si>
  <si>
    <t>1130.10</t>
  </si>
  <si>
    <t>Відшкодування за земельний податок</t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</si>
  <si>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</si>
  <si>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</si>
  <si>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</si>
  <si>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</si>
  <si>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</si>
  <si>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</si>
  <si>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1130.13</t>
  </si>
  <si>
    <t>1130.14</t>
  </si>
  <si>
    <t>Видатки з місцевого бюджету, в т.ч.:</t>
  </si>
  <si>
    <t>Діючі міські цільові програми</t>
  </si>
  <si>
    <t>1150.1</t>
  </si>
  <si>
    <t>1150.2</t>
  </si>
  <si>
    <t>1150.3</t>
  </si>
  <si>
    <t>1150.4</t>
  </si>
  <si>
    <t>- кошти місцевого бюджету</t>
  </si>
  <si>
    <t>1150.4.1</t>
  </si>
  <si>
    <t>- кошти обласного бюджету</t>
  </si>
  <si>
    <t>1150.4.2</t>
  </si>
  <si>
    <t>- інші джерела</t>
  </si>
  <si>
    <t>1150.4.3</t>
  </si>
  <si>
    <t>- трансферт Верхнянської сільської ради</t>
  </si>
  <si>
    <t>1150.4.3.1</t>
  </si>
  <si>
    <t>- трансферт Войнилівської селищної ради</t>
  </si>
  <si>
    <t>1150.4.3.2</t>
  </si>
  <si>
    <t>1150.5</t>
  </si>
  <si>
    <t>1150.5.1</t>
  </si>
  <si>
    <t>1150.5.2</t>
  </si>
  <si>
    <t>- інші джерела, в т.ч.:</t>
  </si>
  <si>
    <t>1150.5.3</t>
  </si>
  <si>
    <t>-трансферт Спаської сільської ради</t>
  </si>
  <si>
    <t>1150.5.3.1</t>
  </si>
  <si>
    <t>1150.5.3.2</t>
  </si>
  <si>
    <t>1150.6</t>
  </si>
  <si>
    <t>1150.7</t>
  </si>
  <si>
    <t>1150.8</t>
  </si>
  <si>
    <t>1150.9</t>
  </si>
  <si>
    <t>Загально-виробничі витрати (амортизація ІНМА).</t>
  </si>
  <si>
    <t>1150.10</t>
  </si>
  <si>
    <t>Обслуговування внутрішніх боргових зобов'язань</t>
  </si>
  <si>
    <t>1150.11</t>
  </si>
  <si>
    <t>витрати на оплату за теплопостачання</t>
  </si>
  <si>
    <t>1160.1</t>
  </si>
  <si>
    <t>витрати на оплату за водопостачання та водовідведення</t>
  </si>
  <si>
    <t>1160.2</t>
  </si>
  <si>
    <t>витрати на оплату за електроенергію</t>
  </si>
  <si>
    <t>1160.3</t>
  </si>
  <si>
    <t>витрати на оплату за реактивну електроенергію</t>
  </si>
  <si>
    <t>1160.5</t>
  </si>
  <si>
    <t>витрати на оплату за природній газ</t>
  </si>
  <si>
    <t>1160.4</t>
  </si>
  <si>
    <t xml:space="preserve">витрати на оплату за вивіз сміття </t>
  </si>
  <si>
    <t>1160.5.1</t>
  </si>
  <si>
    <t>витрати на оплату за викачування рідких побутових відходів</t>
  </si>
  <si>
    <t>1160.5.2</t>
  </si>
  <si>
    <t>витрати на оплату за ДП для безперебійної роботи джерел безперебійного живлення</t>
  </si>
  <si>
    <t>1160.5.3</t>
  </si>
  <si>
    <t>Капітальні видатки (місцевого бюджету)</t>
  </si>
  <si>
    <t>Придбання основних засобів, у т.ч.</t>
  </si>
  <si>
    <t>1170.1</t>
  </si>
  <si>
    <t>1170.1.1</t>
  </si>
  <si>
    <t>1170.1.2</t>
  </si>
  <si>
    <t>1170.1.1.1</t>
  </si>
  <si>
    <t>1170.1.1.1.1</t>
  </si>
  <si>
    <t>1170.1.1.1.2</t>
  </si>
  <si>
    <t>придбання медичного обладнання на умовах кредитних договорів</t>
  </si>
  <si>
    <t>1170.1.1.2</t>
  </si>
  <si>
    <t>1170.1.1.2.1</t>
  </si>
  <si>
    <t>1170.1.1.2.2</t>
  </si>
  <si>
    <t>1170.2</t>
  </si>
  <si>
    <t>1170.2.1</t>
  </si>
  <si>
    <t>1170.2.2</t>
  </si>
  <si>
    <t>- кошти з інших джерел, в т.ч.:</t>
  </si>
  <si>
    <t>1170.2.3</t>
  </si>
  <si>
    <t>- трансферт Войнилівської сільської ради</t>
  </si>
  <si>
    <t>1170.2.3.1</t>
  </si>
  <si>
    <t>Капітальне будівництво</t>
  </si>
  <si>
    <t>1170.3</t>
  </si>
  <si>
    <t>Залишок коштів на  кінець звітного періоду (НСЗУ)</t>
  </si>
  <si>
    <t>Залишок коштів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</si>
  <si>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</si>
  <si>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</si>
  <si>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</si>
  <si>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</si>
  <si>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</si>
  <si>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</si>
  <si>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</si>
  <si>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</si>
  <si>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</si>
  <si>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</si>
  <si>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</si>
  <si>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</si>
  <si>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 ч.: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</si>
  <si>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</si>
  <si>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</si>
  <si>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</si>
  <si>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</si>
  <si>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</si>
  <si>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</si>
  <si>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</si>
  <si>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</si>
  <si>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</si>
  <si>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</si>
  <si>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</si>
  <si>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</si>
  <si>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</si>
  <si>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</si>
  <si>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</si>
  <si>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</si>
  <si>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</si>
  <si>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</si>
  <si>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</si>
  <si>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</si>
  <si>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</si>
  <si>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</si>
  <si>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</si>
  <si>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</si>
  <si>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</si>
  <si>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</si>
  <si>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</si>
  <si>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</si>
  <si>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</si>
  <si>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</si>
  <si>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</si>
  <si>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</si>
  <si>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</si>
  <si>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</si>
  <si>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</si>
  <si>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</si>
  <si>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</si>
  <si>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</si>
  <si>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</si>
  <si>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штатних працівників у т. ч.:</t>
  </si>
  <si>
    <t>Керівник</t>
  </si>
  <si>
    <t>8010.1</t>
  </si>
  <si>
    <t>Заступники керівника</t>
  </si>
  <si>
    <t>8010.2</t>
  </si>
  <si>
    <t>Медичний директор</t>
  </si>
  <si>
    <t>8010.3</t>
  </si>
  <si>
    <t>Заступник медичного директора</t>
  </si>
  <si>
    <t>8010.4</t>
  </si>
  <si>
    <t>Лікарі</t>
  </si>
  <si>
    <t>8010.5</t>
  </si>
  <si>
    <t>Середній медичний персонал</t>
  </si>
  <si>
    <t>8010.6</t>
  </si>
  <si>
    <t>Молодший медичний персонал</t>
  </si>
  <si>
    <t>8010.7</t>
  </si>
  <si>
    <t>Інший персонал</t>
  </si>
  <si>
    <t>8010.8</t>
  </si>
  <si>
    <t>Фонд оплати праці, у т. ч.:</t>
  </si>
  <si>
    <t>8020.1</t>
  </si>
  <si>
    <t>Заступник керівника</t>
  </si>
  <si>
    <t>8020.2</t>
  </si>
  <si>
    <t>8020.3</t>
  </si>
  <si>
    <t>8020.5</t>
  </si>
  <si>
    <t>8020.6</t>
  </si>
  <si>
    <t>8020.7</t>
  </si>
  <si>
    <t>Середньомісячні витрати на оплату праці одного працівника, у т. ч.:</t>
  </si>
  <si>
    <t>8030.1</t>
  </si>
  <si>
    <t>8030.2</t>
  </si>
  <si>
    <t>8030.3</t>
  </si>
  <si>
    <t>8030.4</t>
  </si>
  <si>
    <t>8030.5</t>
  </si>
  <si>
    <t>8030.6</t>
  </si>
  <si>
    <t>8030.7</t>
  </si>
  <si>
    <t>8030.8</t>
  </si>
  <si>
    <t>Заборгованість за заробітною платою, у т.ч.:</t>
  </si>
  <si>
    <t>8040.1</t>
  </si>
  <si>
    <t>Заступника керівника</t>
  </si>
  <si>
    <t>8040.2</t>
  </si>
  <si>
    <t>8040.3</t>
  </si>
  <si>
    <t>Адміністративно-управлінський персонал</t>
  </si>
  <si>
    <t>8040.4</t>
  </si>
  <si>
    <t>8040.5</t>
  </si>
  <si>
    <t>8040.6</t>
  </si>
  <si>
    <t>8040.7</t>
  </si>
  <si>
    <t>Генеральний директор</t>
  </si>
  <si>
    <t>Ярослав МОРОЗ</t>
  </si>
  <si>
    <t>Заступник генерального директора з фінансово-економічної роботи</t>
  </si>
  <si>
    <t xml:space="preserve">Микола ДМИТЕРЧУК </t>
  </si>
  <si>
    <t>ІІ кв факт</t>
  </si>
  <si>
    <t>медикаменти</t>
  </si>
  <si>
    <t>Капітальні інвестиції</t>
  </si>
  <si>
    <t>23.09.2026 №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</si>
</sst>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₴_-;\-* #,##0.00\ _₴_-;_-* &quot;-&quot;??\ _₴_-;_-@_-"/>
    <numFmt numFmtId="164" formatCode="_-* #,##0.00_-;\-* #,##0.00_-;_-* &quot;-&quot;??_-;_-@_-"/>
    <numFmt numFmtId="165" formatCode="_-* #,##0.0\ _₴_-;\-* #,##0.0\ _₴_-;_-* &quot;-&quot;?\ _₴_-;_-@_-"/>
    <numFmt numFmtId="166" formatCode="_-* #,##0.0_-;\-* #,##0.0_-;_-* &quot;-&quot;??_-;_-@_-"/>
    <numFmt numFmtId="167" formatCode="_-* #,##0.000_-;\-* #,##0.000_-;_-* &quot;-&quot;??_-;_-@_-"/>
    <numFmt numFmtId="168" formatCode="#,##0.0"/>
    <numFmt numFmtId="169" formatCode="_-* #,##0.0000_-;\-* #,##0.0000_-;_-* &quot;-&quot;??_-;_-@_-"/>
    <numFmt numFmtId="170" formatCode="0.0"/>
    <numFmt numFmtId="171" formatCode="_-* #,##0_-;\-* #,##0_-;_-* &quot;-&quot;??_-;_-@_-"/>
  </numFmts>
  <fonts count="25">
    <font>
      <sz val="11"/>
      <color rgb="FF000000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Arial"/>
      <family val="2"/>
      <charset val="204"/>
    </font>
    <font>
      <b/>
      <sz val="14"/>
      <name val="Times New Roman"/>
      <family val="1"/>
      <charset val="204"/>
    </font>
    <font>
      <b/>
      <sz val="16"/>
      <color theme="0"/>
      <name val="Arial"/>
      <family val="2"/>
      <charset val="204"/>
    </font>
    <font>
      <b/>
      <sz val="16"/>
      <color theme="0"/>
      <name val="Times New Roman"/>
      <family val="1"/>
      <charset val="204"/>
    </font>
    <font>
      <b/>
      <sz val="16"/>
      <name val="Arial"/>
      <family val="2"/>
      <charset val="204"/>
    </font>
    <font>
      <b/>
      <u/>
      <sz val="16"/>
      <name val="Times New Roman"/>
      <family val="1"/>
      <charset val="204"/>
    </font>
    <font>
      <sz val="20"/>
      <color rgb="FFFF0000"/>
      <name val="Arial"/>
      <family val="2"/>
      <charset val="204"/>
    </font>
    <font>
      <i/>
      <sz val="14"/>
      <name val="Times New Roman"/>
      <family val="1"/>
      <charset val="204"/>
    </font>
    <font>
      <i/>
      <sz val="20"/>
      <color rgb="FFFF0000"/>
      <name val="Arial"/>
      <family val="2"/>
      <charset val="204"/>
    </font>
    <font>
      <i/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6"/>
      <color rgb="FF0070C0"/>
      <name val="Arial"/>
      <family val="2"/>
      <charset val="204"/>
    </font>
    <font>
      <sz val="16"/>
      <color rgb="FFFF0000"/>
      <name val="Arial"/>
      <family val="2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D8CE"/>
      </patternFill>
    </fill>
    <fill>
      <patternFill patternType="solid">
        <fgColor theme="0"/>
        <bgColor rgb="FFFFFF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9999FF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165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167" fontId="6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167" fontId="6" fillId="0" borderId="0" xfId="1" applyNumberFormat="1" applyFont="1" applyAlignment="1">
      <alignment horizontal="center" vertical="center"/>
    </xf>
    <xf numFmtId="165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/>
    </xf>
    <xf numFmtId="166" fontId="4" fillId="7" borderId="0" xfId="1" applyNumberFormat="1" applyFont="1" applyFill="1" applyBorder="1" applyAlignment="1">
      <alignment vertical="center" wrapText="1"/>
    </xf>
    <xf numFmtId="164" fontId="8" fillId="0" borderId="0" xfId="1" applyFont="1" applyBorder="1" applyAlignment="1">
      <alignment vertical="center"/>
    </xf>
    <xf numFmtId="166" fontId="2" fillId="8" borderId="0" xfId="1" applyNumberFormat="1" applyFont="1" applyFill="1" applyBorder="1" applyAlignment="1">
      <alignment vertical="center" wrapText="1"/>
    </xf>
    <xf numFmtId="9" fontId="10" fillId="0" borderId="0" xfId="2" applyFont="1" applyBorder="1" applyAlignment="1">
      <alignment horizontal="center" vertical="center"/>
    </xf>
    <xf numFmtId="9" fontId="11" fillId="4" borderId="0" xfId="0" applyNumberFormat="1" applyFont="1" applyFill="1" applyAlignment="1">
      <alignment horizontal="center" vertical="center"/>
    </xf>
    <xf numFmtId="164" fontId="12" fillId="0" borderId="0" xfId="1" applyFont="1" applyBorder="1" applyAlignment="1">
      <alignment vertical="center"/>
    </xf>
    <xf numFmtId="0" fontId="2" fillId="4" borderId="0" xfId="0" applyFont="1" applyFill="1" applyAlignment="1">
      <alignment vertical="center" wrapText="1"/>
    </xf>
    <xf numFmtId="166" fontId="2" fillId="9" borderId="0" xfId="1" applyNumberFormat="1" applyFont="1" applyFill="1" applyBorder="1" applyAlignment="1">
      <alignment vertical="center" wrapText="1"/>
    </xf>
    <xf numFmtId="164" fontId="14" fillId="0" borderId="0" xfId="1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168" fontId="15" fillId="2" borderId="10" xfId="1" applyNumberFormat="1" applyFont="1" applyFill="1" applyBorder="1" applyAlignment="1">
      <alignment vertical="center" wrapText="1"/>
    </xf>
    <xf numFmtId="166" fontId="3" fillId="0" borderId="0" xfId="1" applyNumberFormat="1" applyFont="1" applyBorder="1" applyAlignment="1">
      <alignment vertical="center" wrapText="1"/>
    </xf>
    <xf numFmtId="164" fontId="16" fillId="0" borderId="0" xfId="1" applyFont="1" applyBorder="1" applyAlignment="1">
      <alignment vertical="center"/>
    </xf>
    <xf numFmtId="164" fontId="17" fillId="0" borderId="0" xfId="1" applyFont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69" fontId="14" fillId="0" borderId="0" xfId="1" applyNumberFormat="1" applyFont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168" fontId="6" fillId="2" borderId="10" xfId="1" applyNumberFormat="1" applyFont="1" applyFill="1" applyBorder="1" applyAlignment="1">
      <alignment vertical="center" wrapText="1"/>
    </xf>
    <xf numFmtId="166" fontId="4" fillId="0" borderId="0" xfId="1" applyNumberFormat="1" applyFont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168" fontId="9" fillId="2" borderId="10" xfId="1" applyNumberFormat="1" applyFont="1" applyFill="1" applyBorder="1" applyAlignment="1">
      <alignment vertical="center" wrapText="1"/>
    </xf>
    <xf numFmtId="166" fontId="2" fillId="0" borderId="0" xfId="1" applyNumberFormat="1" applyFont="1" applyBorder="1" applyAlignment="1">
      <alignment vertical="center" wrapText="1"/>
    </xf>
    <xf numFmtId="0" fontId="2" fillId="6" borderId="0" xfId="0" applyFont="1" applyFill="1" applyAlignment="1">
      <alignment vertical="center" wrapText="1"/>
    </xf>
    <xf numFmtId="164" fontId="12" fillId="2" borderId="0" xfId="1" applyFont="1" applyFill="1" applyBorder="1" applyAlignment="1">
      <alignment vertical="center"/>
    </xf>
    <xf numFmtId="166" fontId="4" fillId="9" borderId="0" xfId="1" applyNumberFormat="1" applyFont="1" applyFill="1" applyBorder="1" applyAlignment="1">
      <alignment vertical="center" wrapText="1"/>
    </xf>
    <xf numFmtId="164" fontId="8" fillId="2" borderId="0" xfId="1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166" fontId="4" fillId="2" borderId="10" xfId="1" applyNumberFormat="1" applyFont="1" applyFill="1" applyBorder="1" applyAlignment="1">
      <alignment vertical="center" wrapText="1"/>
    </xf>
    <xf numFmtId="166" fontId="4" fillId="2" borderId="0" xfId="1" applyNumberFormat="1" applyFont="1" applyFill="1" applyBorder="1" applyAlignment="1">
      <alignment vertical="center" wrapText="1"/>
    </xf>
    <xf numFmtId="169" fontId="8" fillId="2" borderId="0" xfId="1" applyNumberFormat="1" applyFont="1" applyFill="1" applyBorder="1" applyAlignment="1">
      <alignment vertical="center"/>
    </xf>
    <xf numFmtId="0" fontId="3" fillId="3" borderId="10" xfId="0" applyFont="1" applyFill="1" applyBorder="1" applyAlignment="1">
      <alignment horizontal="right" vertical="center" wrapText="1"/>
    </xf>
    <xf numFmtId="166" fontId="3" fillId="2" borderId="0" xfId="1" applyNumberFormat="1" applyFont="1" applyFill="1" applyBorder="1" applyAlignment="1">
      <alignment vertical="center" wrapText="1"/>
    </xf>
    <xf numFmtId="164" fontId="17" fillId="2" borderId="0" xfId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4" fillId="6" borderId="10" xfId="0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168" fontId="4" fillId="3" borderId="0" xfId="0" applyNumberFormat="1" applyFont="1" applyFill="1" applyAlignment="1">
      <alignment vertical="center" wrapText="1"/>
    </xf>
    <xf numFmtId="49" fontId="3" fillId="3" borderId="10" xfId="0" applyNumberFormat="1" applyFont="1" applyFill="1" applyBorder="1" applyAlignment="1">
      <alignment horizontal="right" vertical="center" wrapText="1"/>
    </xf>
    <xf numFmtId="167" fontId="8" fillId="0" borderId="0" xfId="1" applyNumberFormat="1" applyFont="1" applyBorder="1" applyAlignment="1">
      <alignment vertical="center"/>
    </xf>
    <xf numFmtId="0" fontId="3" fillId="11" borderId="10" xfId="0" applyFont="1" applyFill="1" applyBorder="1" applyAlignment="1">
      <alignment horizontal="right" vertical="center" wrapText="1"/>
    </xf>
    <xf numFmtId="168" fontId="2" fillId="6" borderId="10" xfId="0" applyNumberFormat="1" applyFont="1" applyFill="1" applyBorder="1" applyAlignment="1">
      <alignment horizontal="center" vertical="center" wrapText="1"/>
    </xf>
    <xf numFmtId="168" fontId="2" fillId="6" borderId="10" xfId="0" applyNumberFormat="1" applyFont="1" applyFill="1" applyBorder="1" applyAlignment="1">
      <alignment vertical="center" wrapText="1"/>
    </xf>
    <xf numFmtId="168" fontId="4" fillId="6" borderId="10" xfId="0" applyNumberFormat="1" applyFont="1" applyFill="1" applyBorder="1" applyAlignment="1">
      <alignment vertical="center" wrapText="1"/>
    </xf>
    <xf numFmtId="168" fontId="18" fillId="2" borderId="10" xfId="1" applyNumberFormat="1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center" vertical="center" wrapText="1"/>
    </xf>
    <xf numFmtId="166" fontId="2" fillId="12" borderId="0" xfId="1" applyNumberFormat="1" applyFont="1" applyFill="1" applyBorder="1" applyAlignment="1">
      <alignment vertical="center" wrapText="1"/>
    </xf>
    <xf numFmtId="164" fontId="20" fillId="0" borderId="0" xfId="1" applyFont="1" applyBorder="1" applyAlignment="1">
      <alignment vertical="center"/>
    </xf>
    <xf numFmtId="0" fontId="19" fillId="4" borderId="0" xfId="0" applyFont="1" applyFill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168" fontId="6" fillId="2" borderId="10" xfId="1" applyNumberFormat="1" applyFont="1" applyFill="1" applyBorder="1" applyAlignment="1">
      <alignment horizontal="right" vertical="center" wrapText="1"/>
    </xf>
    <xf numFmtId="164" fontId="21" fillId="0" borderId="0" xfId="1" applyFont="1" applyBorder="1" applyAlignment="1">
      <alignment vertical="center"/>
    </xf>
    <xf numFmtId="171" fontId="5" fillId="0" borderId="0" xfId="1" applyNumberFormat="1" applyBorder="1" applyAlignment="1">
      <alignment vertical="center"/>
    </xf>
    <xf numFmtId="166" fontId="7" fillId="0" borderId="0" xfId="1" applyNumberFormat="1" applyFont="1" applyBorder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168" fontId="2" fillId="2" borderId="0" xfId="0" applyNumberFormat="1" applyFont="1" applyFill="1" applyAlignment="1">
      <alignment horizontal="center" vertical="center" wrapText="1"/>
    </xf>
    <xf numFmtId="168" fontId="2" fillId="2" borderId="0" xfId="0" applyNumberFormat="1" applyFont="1" applyFill="1" applyAlignment="1">
      <alignment horizontal="right" vertical="center" wrapText="1"/>
    </xf>
    <xf numFmtId="168" fontId="15" fillId="2" borderId="10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2" fillId="11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168" fontId="2" fillId="6" borderId="10" xfId="0" applyNumberFormat="1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left" vertical="center" wrapText="1"/>
    </xf>
    <xf numFmtId="2" fontId="9" fillId="2" borderId="10" xfId="1" applyNumberFormat="1" applyFont="1" applyFill="1" applyBorder="1" applyAlignment="1">
      <alignment horizontal="center" vertical="center" wrapText="1"/>
    </xf>
    <xf numFmtId="4" fontId="9" fillId="2" borderId="10" xfId="1" applyNumberFormat="1" applyFont="1" applyFill="1" applyBorder="1" applyAlignment="1">
      <alignment horizontal="right" vertical="center" wrapText="1"/>
    </xf>
    <xf numFmtId="170" fontId="15" fillId="2" borderId="10" xfId="1" applyNumberFormat="1" applyFont="1" applyFill="1" applyBorder="1" applyAlignment="1">
      <alignment horizontal="center" vertical="center" wrapText="1"/>
    </xf>
    <xf numFmtId="4" fontId="15" fillId="2" borderId="10" xfId="1" applyNumberFormat="1" applyFont="1" applyFill="1" applyBorder="1" applyAlignment="1">
      <alignment horizontal="right" vertical="center" wrapText="1"/>
    </xf>
    <xf numFmtId="170" fontId="15" fillId="2" borderId="10" xfId="1" applyNumberFormat="1" applyFont="1" applyFill="1" applyBorder="1" applyAlignment="1">
      <alignment horizontal="center" wrapText="1"/>
    </xf>
    <xf numFmtId="0" fontId="2" fillId="15" borderId="10" xfId="0" applyFont="1" applyFill="1" applyBorder="1" applyAlignment="1">
      <alignment horizontal="center" vertical="center" wrapText="1"/>
    </xf>
    <xf numFmtId="166" fontId="4" fillId="15" borderId="10" xfId="1" applyNumberFormat="1" applyFont="1" applyFill="1" applyBorder="1" applyAlignment="1">
      <alignment vertical="center" wrapText="1"/>
    </xf>
    <xf numFmtId="0" fontId="2" fillId="15" borderId="10" xfId="0" applyFont="1" applyFill="1" applyBorder="1" applyAlignment="1">
      <alignment vertical="center"/>
    </xf>
    <xf numFmtId="0" fontId="2" fillId="14" borderId="10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vertical="center" wrapText="1"/>
    </xf>
    <xf numFmtId="0" fontId="2" fillId="15" borderId="10" xfId="0" applyFont="1" applyFill="1" applyBorder="1" applyAlignment="1">
      <alignment horizontal="right" vertical="center" wrapText="1"/>
    </xf>
    <xf numFmtId="0" fontId="2" fillId="14" borderId="10" xfId="0" applyFont="1" applyFill="1" applyBorder="1" applyAlignment="1">
      <alignment horizontal="right" vertical="center" wrapText="1"/>
    </xf>
    <xf numFmtId="166" fontId="2" fillId="15" borderId="10" xfId="1" applyNumberFormat="1" applyFont="1" applyFill="1" applyBorder="1" applyAlignment="1">
      <alignment vertical="center" wrapText="1"/>
    </xf>
    <xf numFmtId="166" fontId="3" fillId="15" borderId="10" xfId="1" applyNumberFormat="1" applyFont="1" applyFill="1" applyBorder="1" applyAlignment="1">
      <alignment vertical="center" wrapText="1"/>
    </xf>
    <xf numFmtId="0" fontId="2" fillId="16" borderId="10" xfId="0" applyFont="1" applyFill="1" applyBorder="1" applyAlignment="1">
      <alignment vertical="center" wrapText="1"/>
    </xf>
    <xf numFmtId="166" fontId="7" fillId="15" borderId="10" xfId="1" applyNumberFormat="1" applyFont="1" applyFill="1" applyBorder="1" applyAlignment="1">
      <alignment vertical="center" wrapText="1"/>
    </xf>
    <xf numFmtId="0" fontId="2" fillId="2" borderId="0" xfId="0" applyFont="1" applyFill="1"/>
    <xf numFmtId="0" fontId="2" fillId="3" borderId="0" xfId="0" applyFont="1" applyFill="1"/>
    <xf numFmtId="0" fontId="2" fillId="2" borderId="0" xfId="0" applyFont="1" applyFill="1" applyAlignment="1">
      <alignment wrapText="1"/>
    </xf>
    <xf numFmtId="166" fontId="4" fillId="2" borderId="0" xfId="1" applyNumberFormat="1" applyFont="1" applyFill="1" applyBorder="1" applyAlignment="1">
      <alignment wrapText="1"/>
    </xf>
    <xf numFmtId="166" fontId="3" fillId="2" borderId="0" xfId="1" applyNumberFormat="1" applyFont="1" applyFill="1" applyBorder="1" applyAlignment="1">
      <alignment wrapText="1"/>
    </xf>
    <xf numFmtId="43" fontId="24" fillId="3" borderId="0" xfId="0" applyNumberFormat="1" applyFont="1" applyFill="1"/>
    <xf numFmtId="9" fontId="8" fillId="0" borderId="0" xfId="2" applyFont="1" applyBorder="1" applyAlignment="1">
      <alignment vertical="center"/>
    </xf>
    <xf numFmtId="43" fontId="4" fillId="4" borderId="0" xfId="0" applyNumberFormat="1" applyFont="1" applyFill="1" applyAlignment="1">
      <alignment vertical="center"/>
    </xf>
    <xf numFmtId="9" fontId="4" fillId="4" borderId="0" xfId="2" applyFont="1" applyFill="1" applyAlignment="1">
      <alignment vertical="center"/>
    </xf>
    <xf numFmtId="170" fontId="18" fillId="2" borderId="10" xfId="1" applyNumberFormat="1" applyFont="1" applyFill="1" applyBorder="1" applyAlignment="1">
      <alignment horizontal="right" vertical="center" wrapText="1"/>
    </xf>
    <xf numFmtId="170" fontId="18" fillId="2" borderId="10" xfId="1" applyNumberFormat="1" applyFont="1" applyFill="1" applyBorder="1" applyAlignment="1">
      <alignment vertical="center" wrapText="1"/>
    </xf>
    <xf numFmtId="170" fontId="15" fillId="2" borderId="10" xfId="1" applyNumberFormat="1" applyFont="1" applyFill="1" applyBorder="1" applyAlignment="1">
      <alignment vertical="center" wrapText="1"/>
    </xf>
    <xf numFmtId="170" fontId="9" fillId="2" borderId="10" xfId="1" applyNumberFormat="1" applyFont="1" applyFill="1" applyBorder="1" applyAlignment="1">
      <alignment vertical="center" wrapText="1"/>
    </xf>
    <xf numFmtId="166" fontId="14" fillId="0" borderId="0" xfId="1" applyNumberFormat="1" applyFont="1" applyBorder="1" applyAlignment="1">
      <alignment vertical="center"/>
    </xf>
    <xf numFmtId="0" fontId="2" fillId="3" borderId="0" xfId="0" applyFont="1" applyFill="1" applyAlignment="1">
      <alignment wrapText="1"/>
    </xf>
    <xf numFmtId="166" fontId="2" fillId="2" borderId="0" xfId="1" applyNumberFormat="1" applyFont="1" applyFill="1" applyBorder="1" applyAlignment="1">
      <alignment vertical="center" wrapText="1"/>
    </xf>
    <xf numFmtId="166" fontId="2" fillId="2" borderId="0" xfId="1" applyNumberFormat="1" applyFont="1" applyFill="1" applyBorder="1" applyAlignment="1">
      <alignment wrapText="1"/>
    </xf>
    <xf numFmtId="166" fontId="9" fillId="2" borderId="0" xfId="1" applyNumberFormat="1" applyFont="1" applyFill="1" applyBorder="1" applyAlignment="1">
      <alignment vertical="center" wrapText="1"/>
    </xf>
    <xf numFmtId="0" fontId="2" fillId="6" borderId="0" xfId="0" applyFont="1" applyFill="1" applyAlignment="1">
      <alignment wrapText="1"/>
    </xf>
    <xf numFmtId="166" fontId="23" fillId="2" borderId="0" xfId="1" applyNumberFormat="1" applyFont="1" applyFill="1" applyBorder="1" applyAlignment="1">
      <alignment vertical="center" wrapText="1"/>
    </xf>
    <xf numFmtId="166" fontId="7" fillId="2" borderId="0" xfId="1" applyNumberFormat="1" applyFont="1" applyFill="1" applyBorder="1" applyAlignment="1">
      <alignment vertical="center" wrapText="1"/>
    </xf>
    <xf numFmtId="166" fontId="7" fillId="2" borderId="0" xfId="1" applyNumberFormat="1" applyFont="1" applyFill="1" applyBorder="1" applyAlignment="1">
      <alignment wrapText="1"/>
    </xf>
    <xf numFmtId="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 shrinkToFit="1"/>
    </xf>
    <xf numFmtId="4" fontId="2" fillId="0" borderId="10" xfId="0" applyNumberFormat="1" applyFont="1" applyBorder="1" applyAlignment="1">
      <alignment horizontal="center" vertical="center" wrapText="1" shrinkToFit="1"/>
    </xf>
    <xf numFmtId="166" fontId="4" fillId="0" borderId="10" xfId="1" applyNumberFormat="1" applyFont="1" applyBorder="1" applyAlignment="1">
      <alignment vertical="center" wrapText="1"/>
    </xf>
    <xf numFmtId="168" fontId="9" fillId="0" borderId="10" xfId="1" applyNumberFormat="1" applyFont="1" applyBorder="1" applyAlignment="1">
      <alignment vertical="center" wrapText="1"/>
    </xf>
    <xf numFmtId="166" fontId="2" fillId="0" borderId="10" xfId="1" applyNumberFormat="1" applyFont="1" applyBorder="1" applyAlignment="1">
      <alignment vertical="center" wrapText="1"/>
    </xf>
    <xf numFmtId="168" fontId="15" fillId="0" borderId="10" xfId="1" applyNumberFormat="1" applyFont="1" applyBorder="1" applyAlignment="1">
      <alignment vertical="center" wrapText="1"/>
    </xf>
    <xf numFmtId="166" fontId="3" fillId="0" borderId="10" xfId="1" applyNumberFormat="1" applyFont="1" applyBorder="1" applyAlignment="1">
      <alignment vertical="center" wrapText="1"/>
    </xf>
    <xf numFmtId="168" fontId="6" fillId="0" borderId="10" xfId="1" applyNumberFormat="1" applyFont="1" applyBorder="1" applyAlignment="1">
      <alignment vertical="center" wrapText="1"/>
    </xf>
    <xf numFmtId="168" fontId="2" fillId="0" borderId="10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168" fontId="2" fillId="0" borderId="10" xfId="0" applyNumberFormat="1" applyFont="1" applyBorder="1" applyAlignment="1">
      <alignment horizontal="right" vertical="center" wrapText="1"/>
    </xf>
    <xf numFmtId="168" fontId="22" fillId="0" borderId="10" xfId="1" applyNumberFormat="1" applyFont="1" applyBorder="1" applyAlignment="1">
      <alignment vertical="center" wrapText="1"/>
    </xf>
    <xf numFmtId="168" fontId="4" fillId="0" borderId="10" xfId="0" applyNumberFormat="1" applyFont="1" applyBorder="1" applyAlignment="1">
      <alignment vertical="center" wrapText="1"/>
    </xf>
    <xf numFmtId="168" fontId="18" fillId="0" borderId="10" xfId="1" applyNumberFormat="1" applyFont="1" applyBorder="1" applyAlignment="1">
      <alignment vertical="center" wrapText="1"/>
    </xf>
    <xf numFmtId="168" fontId="6" fillId="0" borderId="10" xfId="1" applyNumberFormat="1" applyFont="1" applyBorder="1" applyAlignment="1">
      <alignment horizontal="right" vertical="center" wrapText="1"/>
    </xf>
    <xf numFmtId="4" fontId="9" fillId="0" borderId="10" xfId="1" applyNumberFormat="1" applyFont="1" applyBorder="1" applyAlignment="1">
      <alignment vertical="center" wrapText="1"/>
    </xf>
    <xf numFmtId="4" fontId="15" fillId="0" borderId="10" xfId="1" applyNumberFormat="1" applyFont="1" applyBorder="1" applyAlignment="1">
      <alignment vertical="center" wrapText="1"/>
    </xf>
    <xf numFmtId="170" fontId="18" fillId="0" borderId="10" xfId="1" applyNumberFormat="1" applyFont="1" applyBorder="1" applyAlignment="1">
      <alignment vertical="center" wrapText="1"/>
    </xf>
    <xf numFmtId="166" fontId="7" fillId="0" borderId="10" xfId="1" applyNumberFormat="1" applyFont="1" applyBorder="1" applyAlignment="1">
      <alignment vertical="center" wrapText="1"/>
    </xf>
    <xf numFmtId="170" fontId="15" fillId="0" borderId="10" xfId="1" applyNumberFormat="1" applyFont="1" applyBorder="1" applyAlignment="1">
      <alignment vertical="center" wrapText="1"/>
    </xf>
    <xf numFmtId="170" fontId="3" fillId="0" borderId="0" xfId="1" applyNumberFormat="1" applyFont="1" applyBorder="1" applyAlignment="1">
      <alignment vertical="center" wrapText="1"/>
    </xf>
    <xf numFmtId="170" fontId="9" fillId="0" borderId="10" xfId="1" applyNumberFormat="1" applyFont="1" applyBorder="1" applyAlignment="1">
      <alignment vertical="center" wrapText="1"/>
    </xf>
    <xf numFmtId="168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168" fontId="2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8" fontId="2" fillId="0" borderId="0" xfId="0" applyNumberFormat="1" applyFont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8" fontId="2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13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3">
    <cellStyle name="Відсотковий" xfId="2" builtinId="5"/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255"/>
  <sheetViews>
    <sheetView tabSelected="1" topLeftCell="A235" zoomScale="70" zoomScaleNormal="70" zoomScaleSheetLayoutView="70" workbookViewId="0">
      <selection activeCell="H4" sqref="H4"/>
    </sheetView>
  </sheetViews>
  <sheetFormatPr defaultRowHeight="20.25" outlineLevelRow="2"/>
  <cols>
    <col min="1" max="1" width="93.28515625" style="6" customWidth="1"/>
    <col min="2" max="2" width="11.28515625" style="2" customWidth="1"/>
    <col min="3" max="3" width="22.140625" style="7" customWidth="1"/>
    <col min="4" max="5" width="18.5703125" style="7" customWidth="1"/>
    <col min="6" max="6" width="20.28515625" style="1" customWidth="1"/>
    <col min="7" max="9" width="18.5703125" style="1" customWidth="1"/>
    <col min="10" max="10" width="18.5703125" style="144" customWidth="1"/>
    <col min="11" max="11" width="28.140625" style="1" customWidth="1"/>
    <col min="12" max="12" width="21.140625" style="1" hidden="1" customWidth="1"/>
    <col min="13" max="13" width="21.140625" style="113" hidden="1" customWidth="1"/>
    <col min="14" max="14" width="5.42578125" style="6" customWidth="1"/>
    <col min="15" max="15" width="5.42578125" style="122" customWidth="1"/>
    <col min="16" max="16" width="5.42578125" style="6" customWidth="1"/>
    <col min="17" max="17" width="51.28515625" style="1" hidden="1" customWidth="1"/>
    <col min="18" max="18" width="23.42578125" style="1" hidden="1" customWidth="1"/>
    <col min="19" max="19" width="25.140625" style="1" hidden="1" customWidth="1"/>
    <col min="20" max="20" width="33" style="1" hidden="1" customWidth="1"/>
    <col min="21" max="21" width="25.140625" style="1" hidden="1" customWidth="1"/>
    <col min="22" max="22" width="17.5703125" style="1" customWidth="1"/>
    <col min="23" max="23" width="23" style="1" customWidth="1"/>
    <col min="24" max="24" width="14.7109375" style="1" customWidth="1"/>
    <col min="25" max="25" width="17.42578125" style="1" customWidth="1"/>
    <col min="26" max="259" width="9.140625" style="1"/>
    <col min="260" max="260" width="93.28515625" style="1" customWidth="1"/>
    <col min="261" max="261" width="11.28515625" style="1" customWidth="1"/>
    <col min="262" max="262" width="22.140625" style="1" customWidth="1"/>
    <col min="263" max="264" width="18.5703125" style="1" customWidth="1"/>
    <col min="265" max="265" width="20.28515625" style="1" customWidth="1"/>
    <col min="266" max="269" width="18.5703125" style="1" customWidth="1"/>
    <col min="270" max="270" width="28.140625" style="1" customWidth="1"/>
    <col min="271" max="271" width="21.140625" style="1" customWidth="1"/>
    <col min="272" max="272" width="23.85546875" style="1" customWidth="1"/>
    <col min="273" max="273" width="38.5703125" style="1" bestFit="1" customWidth="1"/>
    <col min="274" max="274" width="23.42578125" style="1" bestFit="1" customWidth="1"/>
    <col min="275" max="275" width="25.140625" style="1" bestFit="1" customWidth="1"/>
    <col min="276" max="276" width="33" style="1" bestFit="1" customWidth="1"/>
    <col min="277" max="277" width="25.140625" style="1" bestFit="1" customWidth="1"/>
    <col min="278" max="278" width="17.5703125" style="1" customWidth="1"/>
    <col min="279" max="279" width="16.28515625" style="1" customWidth="1"/>
    <col min="280" max="280" width="14.7109375" style="1" customWidth="1"/>
    <col min="281" max="281" width="17.42578125" style="1" customWidth="1"/>
    <col min="282" max="515" width="9.140625" style="1"/>
    <col min="516" max="516" width="93.28515625" style="1" customWidth="1"/>
    <col min="517" max="517" width="11.28515625" style="1" customWidth="1"/>
    <col min="518" max="518" width="22.140625" style="1" customWidth="1"/>
    <col min="519" max="520" width="18.5703125" style="1" customWidth="1"/>
    <col min="521" max="521" width="20.28515625" style="1" customWidth="1"/>
    <col min="522" max="525" width="18.5703125" style="1" customWidth="1"/>
    <col min="526" max="526" width="28.140625" style="1" customWidth="1"/>
    <col min="527" max="527" width="21.140625" style="1" customWidth="1"/>
    <col min="528" max="528" width="23.85546875" style="1" customWidth="1"/>
    <col min="529" max="529" width="38.5703125" style="1" bestFit="1" customWidth="1"/>
    <col min="530" max="530" width="23.42578125" style="1" bestFit="1" customWidth="1"/>
    <col min="531" max="531" width="25.140625" style="1" bestFit="1" customWidth="1"/>
    <col min="532" max="532" width="33" style="1" bestFit="1" customWidth="1"/>
    <col min="533" max="533" width="25.140625" style="1" bestFit="1" customWidth="1"/>
    <col min="534" max="534" width="17.5703125" style="1" customWidth="1"/>
    <col min="535" max="535" width="16.28515625" style="1" customWidth="1"/>
    <col min="536" max="536" width="14.7109375" style="1" customWidth="1"/>
    <col min="537" max="537" width="17.42578125" style="1" customWidth="1"/>
    <col min="538" max="771" width="9.140625" style="1"/>
    <col min="772" max="772" width="93.28515625" style="1" customWidth="1"/>
    <col min="773" max="773" width="11.28515625" style="1" customWidth="1"/>
    <col min="774" max="774" width="22.140625" style="1" customWidth="1"/>
    <col min="775" max="776" width="18.5703125" style="1" customWidth="1"/>
    <col min="777" max="777" width="20.28515625" style="1" customWidth="1"/>
    <col min="778" max="781" width="18.5703125" style="1" customWidth="1"/>
    <col min="782" max="782" width="28.140625" style="1" customWidth="1"/>
    <col min="783" max="783" width="21.140625" style="1" customWidth="1"/>
    <col min="784" max="784" width="23.85546875" style="1" customWidth="1"/>
    <col min="785" max="785" width="38.5703125" style="1" bestFit="1" customWidth="1"/>
    <col min="786" max="786" width="23.42578125" style="1" bestFit="1" customWidth="1"/>
    <col min="787" max="787" width="25.140625" style="1" bestFit="1" customWidth="1"/>
    <col min="788" max="788" width="33" style="1" bestFit="1" customWidth="1"/>
    <col min="789" max="789" width="25.140625" style="1" bestFit="1" customWidth="1"/>
    <col min="790" max="790" width="17.5703125" style="1" customWidth="1"/>
    <col min="791" max="791" width="16.28515625" style="1" customWidth="1"/>
    <col min="792" max="792" width="14.7109375" style="1" customWidth="1"/>
    <col min="793" max="793" width="17.42578125" style="1" customWidth="1"/>
    <col min="794" max="1027" width="9.140625" style="1"/>
    <col min="1028" max="1028" width="93.28515625" style="1" customWidth="1"/>
    <col min="1029" max="1029" width="11.28515625" style="1" customWidth="1"/>
    <col min="1030" max="1030" width="22.140625" style="1" customWidth="1"/>
    <col min="1031" max="1032" width="18.5703125" style="1" customWidth="1"/>
    <col min="1033" max="1033" width="20.28515625" style="1" customWidth="1"/>
    <col min="1034" max="1037" width="18.5703125" style="1" customWidth="1"/>
    <col min="1038" max="1038" width="28.140625" style="1" customWidth="1"/>
    <col min="1039" max="1039" width="21.140625" style="1" customWidth="1"/>
    <col min="1040" max="1040" width="23.85546875" style="1" customWidth="1"/>
    <col min="1041" max="1041" width="38.5703125" style="1" bestFit="1" customWidth="1"/>
    <col min="1042" max="1042" width="23.42578125" style="1" bestFit="1" customWidth="1"/>
    <col min="1043" max="1043" width="25.140625" style="1" bestFit="1" customWidth="1"/>
    <col min="1044" max="1044" width="33" style="1" bestFit="1" customWidth="1"/>
    <col min="1045" max="1045" width="25.140625" style="1" bestFit="1" customWidth="1"/>
    <col min="1046" max="1046" width="17.5703125" style="1" customWidth="1"/>
    <col min="1047" max="1047" width="16.28515625" style="1" customWidth="1"/>
    <col min="1048" max="1048" width="14.7109375" style="1" customWidth="1"/>
    <col min="1049" max="1049" width="17.42578125" style="1" customWidth="1"/>
    <col min="1050" max="1283" width="9.140625" style="1"/>
    <col min="1284" max="1284" width="93.28515625" style="1" customWidth="1"/>
    <col min="1285" max="1285" width="11.28515625" style="1" customWidth="1"/>
    <col min="1286" max="1286" width="22.140625" style="1" customWidth="1"/>
    <col min="1287" max="1288" width="18.5703125" style="1" customWidth="1"/>
    <col min="1289" max="1289" width="20.28515625" style="1" customWidth="1"/>
    <col min="1290" max="1293" width="18.5703125" style="1" customWidth="1"/>
    <col min="1294" max="1294" width="28.140625" style="1" customWidth="1"/>
    <col min="1295" max="1295" width="21.140625" style="1" customWidth="1"/>
    <col min="1296" max="1296" width="23.85546875" style="1" customWidth="1"/>
    <col min="1297" max="1297" width="38.5703125" style="1" bestFit="1" customWidth="1"/>
    <col min="1298" max="1298" width="23.42578125" style="1" bestFit="1" customWidth="1"/>
    <col min="1299" max="1299" width="25.140625" style="1" bestFit="1" customWidth="1"/>
    <col min="1300" max="1300" width="33" style="1" bestFit="1" customWidth="1"/>
    <col min="1301" max="1301" width="25.140625" style="1" bestFit="1" customWidth="1"/>
    <col min="1302" max="1302" width="17.5703125" style="1" customWidth="1"/>
    <col min="1303" max="1303" width="16.28515625" style="1" customWidth="1"/>
    <col min="1304" max="1304" width="14.7109375" style="1" customWidth="1"/>
    <col min="1305" max="1305" width="17.42578125" style="1" customWidth="1"/>
    <col min="1306" max="1539" width="9.140625" style="1"/>
    <col min="1540" max="1540" width="93.28515625" style="1" customWidth="1"/>
    <col min="1541" max="1541" width="11.28515625" style="1" customWidth="1"/>
    <col min="1542" max="1542" width="22.140625" style="1" customWidth="1"/>
    <col min="1543" max="1544" width="18.5703125" style="1" customWidth="1"/>
    <col min="1545" max="1545" width="20.28515625" style="1" customWidth="1"/>
    <col min="1546" max="1549" width="18.5703125" style="1" customWidth="1"/>
    <col min="1550" max="1550" width="28.140625" style="1" customWidth="1"/>
    <col min="1551" max="1551" width="21.140625" style="1" customWidth="1"/>
    <col min="1552" max="1552" width="23.85546875" style="1" customWidth="1"/>
    <col min="1553" max="1553" width="38.5703125" style="1" bestFit="1" customWidth="1"/>
    <col min="1554" max="1554" width="23.42578125" style="1" bestFit="1" customWidth="1"/>
    <col min="1555" max="1555" width="25.140625" style="1" bestFit="1" customWidth="1"/>
    <col min="1556" max="1556" width="33" style="1" bestFit="1" customWidth="1"/>
    <col min="1557" max="1557" width="25.140625" style="1" bestFit="1" customWidth="1"/>
    <col min="1558" max="1558" width="17.5703125" style="1" customWidth="1"/>
    <col min="1559" max="1559" width="16.28515625" style="1" customWidth="1"/>
    <col min="1560" max="1560" width="14.7109375" style="1" customWidth="1"/>
    <col min="1561" max="1561" width="17.42578125" style="1" customWidth="1"/>
    <col min="1562" max="1795" width="9.140625" style="1"/>
    <col min="1796" max="1796" width="93.28515625" style="1" customWidth="1"/>
    <col min="1797" max="1797" width="11.28515625" style="1" customWidth="1"/>
    <col min="1798" max="1798" width="22.140625" style="1" customWidth="1"/>
    <col min="1799" max="1800" width="18.5703125" style="1" customWidth="1"/>
    <col min="1801" max="1801" width="20.28515625" style="1" customWidth="1"/>
    <col min="1802" max="1805" width="18.5703125" style="1" customWidth="1"/>
    <col min="1806" max="1806" width="28.140625" style="1" customWidth="1"/>
    <col min="1807" max="1807" width="21.140625" style="1" customWidth="1"/>
    <col min="1808" max="1808" width="23.85546875" style="1" customWidth="1"/>
    <col min="1809" max="1809" width="38.5703125" style="1" bestFit="1" customWidth="1"/>
    <col min="1810" max="1810" width="23.42578125" style="1" bestFit="1" customWidth="1"/>
    <col min="1811" max="1811" width="25.140625" style="1" bestFit="1" customWidth="1"/>
    <col min="1812" max="1812" width="33" style="1" bestFit="1" customWidth="1"/>
    <col min="1813" max="1813" width="25.140625" style="1" bestFit="1" customWidth="1"/>
    <col min="1814" max="1814" width="17.5703125" style="1" customWidth="1"/>
    <col min="1815" max="1815" width="16.28515625" style="1" customWidth="1"/>
    <col min="1816" max="1816" width="14.7109375" style="1" customWidth="1"/>
    <col min="1817" max="1817" width="17.42578125" style="1" customWidth="1"/>
    <col min="1818" max="2051" width="9.140625" style="1"/>
    <col min="2052" max="2052" width="93.28515625" style="1" customWidth="1"/>
    <col min="2053" max="2053" width="11.28515625" style="1" customWidth="1"/>
    <col min="2054" max="2054" width="22.140625" style="1" customWidth="1"/>
    <col min="2055" max="2056" width="18.5703125" style="1" customWidth="1"/>
    <col min="2057" max="2057" width="20.28515625" style="1" customWidth="1"/>
    <col min="2058" max="2061" width="18.5703125" style="1" customWidth="1"/>
    <col min="2062" max="2062" width="28.140625" style="1" customWidth="1"/>
    <col min="2063" max="2063" width="21.140625" style="1" customWidth="1"/>
    <col min="2064" max="2064" width="23.85546875" style="1" customWidth="1"/>
    <col min="2065" max="2065" width="38.5703125" style="1" bestFit="1" customWidth="1"/>
    <col min="2066" max="2066" width="23.42578125" style="1" bestFit="1" customWidth="1"/>
    <col min="2067" max="2067" width="25.140625" style="1" bestFit="1" customWidth="1"/>
    <col min="2068" max="2068" width="33" style="1" bestFit="1" customWidth="1"/>
    <col min="2069" max="2069" width="25.140625" style="1" bestFit="1" customWidth="1"/>
    <col min="2070" max="2070" width="17.5703125" style="1" customWidth="1"/>
    <col min="2071" max="2071" width="16.28515625" style="1" customWidth="1"/>
    <col min="2072" max="2072" width="14.7109375" style="1" customWidth="1"/>
    <col min="2073" max="2073" width="17.42578125" style="1" customWidth="1"/>
    <col min="2074" max="2307" width="9.140625" style="1"/>
    <col min="2308" max="2308" width="93.28515625" style="1" customWidth="1"/>
    <col min="2309" max="2309" width="11.28515625" style="1" customWidth="1"/>
    <col min="2310" max="2310" width="22.140625" style="1" customWidth="1"/>
    <col min="2311" max="2312" width="18.5703125" style="1" customWidth="1"/>
    <col min="2313" max="2313" width="20.28515625" style="1" customWidth="1"/>
    <col min="2314" max="2317" width="18.5703125" style="1" customWidth="1"/>
    <col min="2318" max="2318" width="28.140625" style="1" customWidth="1"/>
    <col min="2319" max="2319" width="21.140625" style="1" customWidth="1"/>
    <col min="2320" max="2320" width="23.85546875" style="1" customWidth="1"/>
    <col min="2321" max="2321" width="38.5703125" style="1" bestFit="1" customWidth="1"/>
    <col min="2322" max="2322" width="23.42578125" style="1" bestFit="1" customWidth="1"/>
    <col min="2323" max="2323" width="25.140625" style="1" bestFit="1" customWidth="1"/>
    <col min="2324" max="2324" width="33" style="1" bestFit="1" customWidth="1"/>
    <col min="2325" max="2325" width="25.140625" style="1" bestFit="1" customWidth="1"/>
    <col min="2326" max="2326" width="17.5703125" style="1" customWidth="1"/>
    <col min="2327" max="2327" width="16.28515625" style="1" customWidth="1"/>
    <col min="2328" max="2328" width="14.7109375" style="1" customWidth="1"/>
    <col min="2329" max="2329" width="17.42578125" style="1" customWidth="1"/>
    <col min="2330" max="2563" width="9.140625" style="1"/>
    <col min="2564" max="2564" width="93.28515625" style="1" customWidth="1"/>
    <col min="2565" max="2565" width="11.28515625" style="1" customWidth="1"/>
    <col min="2566" max="2566" width="22.140625" style="1" customWidth="1"/>
    <col min="2567" max="2568" width="18.5703125" style="1" customWidth="1"/>
    <col min="2569" max="2569" width="20.28515625" style="1" customWidth="1"/>
    <col min="2570" max="2573" width="18.5703125" style="1" customWidth="1"/>
    <col min="2574" max="2574" width="28.140625" style="1" customWidth="1"/>
    <col min="2575" max="2575" width="21.140625" style="1" customWidth="1"/>
    <col min="2576" max="2576" width="23.85546875" style="1" customWidth="1"/>
    <col min="2577" max="2577" width="38.5703125" style="1" bestFit="1" customWidth="1"/>
    <col min="2578" max="2578" width="23.42578125" style="1" bestFit="1" customWidth="1"/>
    <col min="2579" max="2579" width="25.140625" style="1" bestFit="1" customWidth="1"/>
    <col min="2580" max="2580" width="33" style="1" bestFit="1" customWidth="1"/>
    <col min="2581" max="2581" width="25.140625" style="1" bestFit="1" customWidth="1"/>
    <col min="2582" max="2582" width="17.5703125" style="1" customWidth="1"/>
    <col min="2583" max="2583" width="16.28515625" style="1" customWidth="1"/>
    <col min="2584" max="2584" width="14.7109375" style="1" customWidth="1"/>
    <col min="2585" max="2585" width="17.42578125" style="1" customWidth="1"/>
    <col min="2586" max="2819" width="9.140625" style="1"/>
    <col min="2820" max="2820" width="93.28515625" style="1" customWidth="1"/>
    <col min="2821" max="2821" width="11.28515625" style="1" customWidth="1"/>
    <col min="2822" max="2822" width="22.140625" style="1" customWidth="1"/>
    <col min="2823" max="2824" width="18.5703125" style="1" customWidth="1"/>
    <col min="2825" max="2825" width="20.28515625" style="1" customWidth="1"/>
    <col min="2826" max="2829" width="18.5703125" style="1" customWidth="1"/>
    <col min="2830" max="2830" width="28.140625" style="1" customWidth="1"/>
    <col min="2831" max="2831" width="21.140625" style="1" customWidth="1"/>
    <col min="2832" max="2832" width="23.85546875" style="1" customWidth="1"/>
    <col min="2833" max="2833" width="38.5703125" style="1" bestFit="1" customWidth="1"/>
    <col min="2834" max="2834" width="23.42578125" style="1" bestFit="1" customWidth="1"/>
    <col min="2835" max="2835" width="25.140625" style="1" bestFit="1" customWidth="1"/>
    <col min="2836" max="2836" width="33" style="1" bestFit="1" customWidth="1"/>
    <col min="2837" max="2837" width="25.140625" style="1" bestFit="1" customWidth="1"/>
    <col min="2838" max="2838" width="17.5703125" style="1" customWidth="1"/>
    <col min="2839" max="2839" width="16.28515625" style="1" customWidth="1"/>
    <col min="2840" max="2840" width="14.7109375" style="1" customWidth="1"/>
    <col min="2841" max="2841" width="17.42578125" style="1" customWidth="1"/>
    <col min="2842" max="3075" width="9.140625" style="1"/>
    <col min="3076" max="3076" width="93.28515625" style="1" customWidth="1"/>
    <col min="3077" max="3077" width="11.28515625" style="1" customWidth="1"/>
    <col min="3078" max="3078" width="22.140625" style="1" customWidth="1"/>
    <col min="3079" max="3080" width="18.5703125" style="1" customWidth="1"/>
    <col min="3081" max="3081" width="20.28515625" style="1" customWidth="1"/>
    <col min="3082" max="3085" width="18.5703125" style="1" customWidth="1"/>
    <col min="3086" max="3086" width="28.140625" style="1" customWidth="1"/>
    <col min="3087" max="3087" width="21.140625" style="1" customWidth="1"/>
    <col min="3088" max="3088" width="23.85546875" style="1" customWidth="1"/>
    <col min="3089" max="3089" width="38.5703125" style="1" bestFit="1" customWidth="1"/>
    <col min="3090" max="3090" width="23.42578125" style="1" bestFit="1" customWidth="1"/>
    <col min="3091" max="3091" width="25.140625" style="1" bestFit="1" customWidth="1"/>
    <col min="3092" max="3092" width="33" style="1" bestFit="1" customWidth="1"/>
    <col min="3093" max="3093" width="25.140625" style="1" bestFit="1" customWidth="1"/>
    <col min="3094" max="3094" width="17.5703125" style="1" customWidth="1"/>
    <col min="3095" max="3095" width="16.28515625" style="1" customWidth="1"/>
    <col min="3096" max="3096" width="14.7109375" style="1" customWidth="1"/>
    <col min="3097" max="3097" width="17.42578125" style="1" customWidth="1"/>
    <col min="3098" max="3331" width="9.140625" style="1"/>
    <col min="3332" max="3332" width="93.28515625" style="1" customWidth="1"/>
    <col min="3333" max="3333" width="11.28515625" style="1" customWidth="1"/>
    <col min="3334" max="3334" width="22.140625" style="1" customWidth="1"/>
    <col min="3335" max="3336" width="18.5703125" style="1" customWidth="1"/>
    <col min="3337" max="3337" width="20.28515625" style="1" customWidth="1"/>
    <col min="3338" max="3341" width="18.5703125" style="1" customWidth="1"/>
    <col min="3342" max="3342" width="28.140625" style="1" customWidth="1"/>
    <col min="3343" max="3343" width="21.140625" style="1" customWidth="1"/>
    <col min="3344" max="3344" width="23.85546875" style="1" customWidth="1"/>
    <col min="3345" max="3345" width="38.5703125" style="1" bestFit="1" customWidth="1"/>
    <col min="3346" max="3346" width="23.42578125" style="1" bestFit="1" customWidth="1"/>
    <col min="3347" max="3347" width="25.140625" style="1" bestFit="1" customWidth="1"/>
    <col min="3348" max="3348" width="33" style="1" bestFit="1" customWidth="1"/>
    <col min="3349" max="3349" width="25.140625" style="1" bestFit="1" customWidth="1"/>
    <col min="3350" max="3350" width="17.5703125" style="1" customWidth="1"/>
    <col min="3351" max="3351" width="16.28515625" style="1" customWidth="1"/>
    <col min="3352" max="3352" width="14.7109375" style="1" customWidth="1"/>
    <col min="3353" max="3353" width="17.42578125" style="1" customWidth="1"/>
    <col min="3354" max="3587" width="9.140625" style="1"/>
    <col min="3588" max="3588" width="93.28515625" style="1" customWidth="1"/>
    <col min="3589" max="3589" width="11.28515625" style="1" customWidth="1"/>
    <col min="3590" max="3590" width="22.140625" style="1" customWidth="1"/>
    <col min="3591" max="3592" width="18.5703125" style="1" customWidth="1"/>
    <col min="3593" max="3593" width="20.28515625" style="1" customWidth="1"/>
    <col min="3594" max="3597" width="18.5703125" style="1" customWidth="1"/>
    <col min="3598" max="3598" width="28.140625" style="1" customWidth="1"/>
    <col min="3599" max="3599" width="21.140625" style="1" customWidth="1"/>
    <col min="3600" max="3600" width="23.85546875" style="1" customWidth="1"/>
    <col min="3601" max="3601" width="38.5703125" style="1" bestFit="1" customWidth="1"/>
    <col min="3602" max="3602" width="23.42578125" style="1" bestFit="1" customWidth="1"/>
    <col min="3603" max="3603" width="25.140625" style="1" bestFit="1" customWidth="1"/>
    <col min="3604" max="3604" width="33" style="1" bestFit="1" customWidth="1"/>
    <col min="3605" max="3605" width="25.140625" style="1" bestFit="1" customWidth="1"/>
    <col min="3606" max="3606" width="17.5703125" style="1" customWidth="1"/>
    <col min="3607" max="3607" width="16.28515625" style="1" customWidth="1"/>
    <col min="3608" max="3608" width="14.7109375" style="1" customWidth="1"/>
    <col min="3609" max="3609" width="17.42578125" style="1" customWidth="1"/>
    <col min="3610" max="3843" width="9.140625" style="1"/>
    <col min="3844" max="3844" width="93.28515625" style="1" customWidth="1"/>
    <col min="3845" max="3845" width="11.28515625" style="1" customWidth="1"/>
    <col min="3846" max="3846" width="22.140625" style="1" customWidth="1"/>
    <col min="3847" max="3848" width="18.5703125" style="1" customWidth="1"/>
    <col min="3849" max="3849" width="20.28515625" style="1" customWidth="1"/>
    <col min="3850" max="3853" width="18.5703125" style="1" customWidth="1"/>
    <col min="3854" max="3854" width="28.140625" style="1" customWidth="1"/>
    <col min="3855" max="3855" width="21.140625" style="1" customWidth="1"/>
    <col min="3856" max="3856" width="23.85546875" style="1" customWidth="1"/>
    <col min="3857" max="3857" width="38.5703125" style="1" bestFit="1" customWidth="1"/>
    <col min="3858" max="3858" width="23.42578125" style="1" bestFit="1" customWidth="1"/>
    <col min="3859" max="3859" width="25.140625" style="1" bestFit="1" customWidth="1"/>
    <col min="3860" max="3860" width="33" style="1" bestFit="1" customWidth="1"/>
    <col min="3861" max="3861" width="25.140625" style="1" bestFit="1" customWidth="1"/>
    <col min="3862" max="3862" width="17.5703125" style="1" customWidth="1"/>
    <col min="3863" max="3863" width="16.28515625" style="1" customWidth="1"/>
    <col min="3864" max="3864" width="14.7109375" style="1" customWidth="1"/>
    <col min="3865" max="3865" width="17.42578125" style="1" customWidth="1"/>
    <col min="3866" max="4099" width="9.140625" style="1"/>
    <col min="4100" max="4100" width="93.28515625" style="1" customWidth="1"/>
    <col min="4101" max="4101" width="11.28515625" style="1" customWidth="1"/>
    <col min="4102" max="4102" width="22.140625" style="1" customWidth="1"/>
    <col min="4103" max="4104" width="18.5703125" style="1" customWidth="1"/>
    <col min="4105" max="4105" width="20.28515625" style="1" customWidth="1"/>
    <col min="4106" max="4109" width="18.5703125" style="1" customWidth="1"/>
    <col min="4110" max="4110" width="28.140625" style="1" customWidth="1"/>
    <col min="4111" max="4111" width="21.140625" style="1" customWidth="1"/>
    <col min="4112" max="4112" width="23.85546875" style="1" customWidth="1"/>
    <col min="4113" max="4113" width="38.5703125" style="1" bestFit="1" customWidth="1"/>
    <col min="4114" max="4114" width="23.42578125" style="1" bestFit="1" customWidth="1"/>
    <col min="4115" max="4115" width="25.140625" style="1" bestFit="1" customWidth="1"/>
    <col min="4116" max="4116" width="33" style="1" bestFit="1" customWidth="1"/>
    <col min="4117" max="4117" width="25.140625" style="1" bestFit="1" customWidth="1"/>
    <col min="4118" max="4118" width="17.5703125" style="1" customWidth="1"/>
    <col min="4119" max="4119" width="16.28515625" style="1" customWidth="1"/>
    <col min="4120" max="4120" width="14.7109375" style="1" customWidth="1"/>
    <col min="4121" max="4121" width="17.42578125" style="1" customWidth="1"/>
    <col min="4122" max="4355" width="9.140625" style="1"/>
    <col min="4356" max="4356" width="93.28515625" style="1" customWidth="1"/>
    <col min="4357" max="4357" width="11.28515625" style="1" customWidth="1"/>
    <col min="4358" max="4358" width="22.140625" style="1" customWidth="1"/>
    <col min="4359" max="4360" width="18.5703125" style="1" customWidth="1"/>
    <col min="4361" max="4361" width="20.28515625" style="1" customWidth="1"/>
    <col min="4362" max="4365" width="18.5703125" style="1" customWidth="1"/>
    <col min="4366" max="4366" width="28.140625" style="1" customWidth="1"/>
    <col min="4367" max="4367" width="21.140625" style="1" customWidth="1"/>
    <col min="4368" max="4368" width="23.85546875" style="1" customWidth="1"/>
    <col min="4369" max="4369" width="38.5703125" style="1" bestFit="1" customWidth="1"/>
    <col min="4370" max="4370" width="23.42578125" style="1" bestFit="1" customWidth="1"/>
    <col min="4371" max="4371" width="25.140625" style="1" bestFit="1" customWidth="1"/>
    <col min="4372" max="4372" width="33" style="1" bestFit="1" customWidth="1"/>
    <col min="4373" max="4373" width="25.140625" style="1" bestFit="1" customWidth="1"/>
    <col min="4374" max="4374" width="17.5703125" style="1" customWidth="1"/>
    <col min="4375" max="4375" width="16.28515625" style="1" customWidth="1"/>
    <col min="4376" max="4376" width="14.7109375" style="1" customWidth="1"/>
    <col min="4377" max="4377" width="17.42578125" style="1" customWidth="1"/>
    <col min="4378" max="4611" width="9.140625" style="1"/>
    <col min="4612" max="4612" width="93.28515625" style="1" customWidth="1"/>
    <col min="4613" max="4613" width="11.28515625" style="1" customWidth="1"/>
    <col min="4614" max="4614" width="22.140625" style="1" customWidth="1"/>
    <col min="4615" max="4616" width="18.5703125" style="1" customWidth="1"/>
    <col min="4617" max="4617" width="20.28515625" style="1" customWidth="1"/>
    <col min="4618" max="4621" width="18.5703125" style="1" customWidth="1"/>
    <col min="4622" max="4622" width="28.140625" style="1" customWidth="1"/>
    <col min="4623" max="4623" width="21.140625" style="1" customWidth="1"/>
    <col min="4624" max="4624" width="23.85546875" style="1" customWidth="1"/>
    <col min="4625" max="4625" width="38.5703125" style="1" bestFit="1" customWidth="1"/>
    <col min="4626" max="4626" width="23.42578125" style="1" bestFit="1" customWidth="1"/>
    <col min="4627" max="4627" width="25.140625" style="1" bestFit="1" customWidth="1"/>
    <col min="4628" max="4628" width="33" style="1" bestFit="1" customWidth="1"/>
    <col min="4629" max="4629" width="25.140625" style="1" bestFit="1" customWidth="1"/>
    <col min="4630" max="4630" width="17.5703125" style="1" customWidth="1"/>
    <col min="4631" max="4631" width="16.28515625" style="1" customWidth="1"/>
    <col min="4632" max="4632" width="14.7109375" style="1" customWidth="1"/>
    <col min="4633" max="4633" width="17.42578125" style="1" customWidth="1"/>
    <col min="4634" max="4867" width="9.140625" style="1"/>
    <col min="4868" max="4868" width="93.28515625" style="1" customWidth="1"/>
    <col min="4869" max="4869" width="11.28515625" style="1" customWidth="1"/>
    <col min="4870" max="4870" width="22.140625" style="1" customWidth="1"/>
    <col min="4871" max="4872" width="18.5703125" style="1" customWidth="1"/>
    <col min="4873" max="4873" width="20.28515625" style="1" customWidth="1"/>
    <col min="4874" max="4877" width="18.5703125" style="1" customWidth="1"/>
    <col min="4878" max="4878" width="28.140625" style="1" customWidth="1"/>
    <col min="4879" max="4879" width="21.140625" style="1" customWidth="1"/>
    <col min="4880" max="4880" width="23.85546875" style="1" customWidth="1"/>
    <col min="4881" max="4881" width="38.5703125" style="1" bestFit="1" customWidth="1"/>
    <col min="4882" max="4882" width="23.42578125" style="1" bestFit="1" customWidth="1"/>
    <col min="4883" max="4883" width="25.140625" style="1" bestFit="1" customWidth="1"/>
    <col min="4884" max="4884" width="33" style="1" bestFit="1" customWidth="1"/>
    <col min="4885" max="4885" width="25.140625" style="1" bestFit="1" customWidth="1"/>
    <col min="4886" max="4886" width="17.5703125" style="1" customWidth="1"/>
    <col min="4887" max="4887" width="16.28515625" style="1" customWidth="1"/>
    <col min="4888" max="4888" width="14.7109375" style="1" customWidth="1"/>
    <col min="4889" max="4889" width="17.42578125" style="1" customWidth="1"/>
    <col min="4890" max="5123" width="9.140625" style="1"/>
    <col min="5124" max="5124" width="93.28515625" style="1" customWidth="1"/>
    <col min="5125" max="5125" width="11.28515625" style="1" customWidth="1"/>
    <col min="5126" max="5126" width="22.140625" style="1" customWidth="1"/>
    <col min="5127" max="5128" width="18.5703125" style="1" customWidth="1"/>
    <col min="5129" max="5129" width="20.28515625" style="1" customWidth="1"/>
    <col min="5130" max="5133" width="18.5703125" style="1" customWidth="1"/>
    <col min="5134" max="5134" width="28.140625" style="1" customWidth="1"/>
    <col min="5135" max="5135" width="21.140625" style="1" customWidth="1"/>
    <col min="5136" max="5136" width="23.85546875" style="1" customWidth="1"/>
    <col min="5137" max="5137" width="38.5703125" style="1" bestFit="1" customWidth="1"/>
    <col min="5138" max="5138" width="23.42578125" style="1" bestFit="1" customWidth="1"/>
    <col min="5139" max="5139" width="25.140625" style="1" bestFit="1" customWidth="1"/>
    <col min="5140" max="5140" width="33" style="1" bestFit="1" customWidth="1"/>
    <col min="5141" max="5141" width="25.140625" style="1" bestFit="1" customWidth="1"/>
    <col min="5142" max="5142" width="17.5703125" style="1" customWidth="1"/>
    <col min="5143" max="5143" width="16.28515625" style="1" customWidth="1"/>
    <col min="5144" max="5144" width="14.7109375" style="1" customWidth="1"/>
    <col min="5145" max="5145" width="17.42578125" style="1" customWidth="1"/>
    <col min="5146" max="5379" width="9.140625" style="1"/>
    <col min="5380" max="5380" width="93.28515625" style="1" customWidth="1"/>
    <col min="5381" max="5381" width="11.28515625" style="1" customWidth="1"/>
    <col min="5382" max="5382" width="22.140625" style="1" customWidth="1"/>
    <col min="5383" max="5384" width="18.5703125" style="1" customWidth="1"/>
    <col min="5385" max="5385" width="20.28515625" style="1" customWidth="1"/>
    <col min="5386" max="5389" width="18.5703125" style="1" customWidth="1"/>
    <col min="5390" max="5390" width="28.140625" style="1" customWidth="1"/>
    <col min="5391" max="5391" width="21.140625" style="1" customWidth="1"/>
    <col min="5392" max="5392" width="23.85546875" style="1" customWidth="1"/>
    <col min="5393" max="5393" width="38.5703125" style="1" bestFit="1" customWidth="1"/>
    <col min="5394" max="5394" width="23.42578125" style="1" bestFit="1" customWidth="1"/>
    <col min="5395" max="5395" width="25.140625" style="1" bestFit="1" customWidth="1"/>
    <col min="5396" max="5396" width="33" style="1" bestFit="1" customWidth="1"/>
    <col min="5397" max="5397" width="25.140625" style="1" bestFit="1" customWidth="1"/>
    <col min="5398" max="5398" width="17.5703125" style="1" customWidth="1"/>
    <col min="5399" max="5399" width="16.28515625" style="1" customWidth="1"/>
    <col min="5400" max="5400" width="14.7109375" style="1" customWidth="1"/>
    <col min="5401" max="5401" width="17.42578125" style="1" customWidth="1"/>
    <col min="5402" max="5635" width="9.140625" style="1"/>
    <col min="5636" max="5636" width="93.28515625" style="1" customWidth="1"/>
    <col min="5637" max="5637" width="11.28515625" style="1" customWidth="1"/>
    <col min="5638" max="5638" width="22.140625" style="1" customWidth="1"/>
    <col min="5639" max="5640" width="18.5703125" style="1" customWidth="1"/>
    <col min="5641" max="5641" width="20.28515625" style="1" customWidth="1"/>
    <col min="5642" max="5645" width="18.5703125" style="1" customWidth="1"/>
    <col min="5646" max="5646" width="28.140625" style="1" customWidth="1"/>
    <col min="5647" max="5647" width="21.140625" style="1" customWidth="1"/>
    <col min="5648" max="5648" width="23.85546875" style="1" customWidth="1"/>
    <col min="5649" max="5649" width="38.5703125" style="1" bestFit="1" customWidth="1"/>
    <col min="5650" max="5650" width="23.42578125" style="1" bestFit="1" customWidth="1"/>
    <col min="5651" max="5651" width="25.140625" style="1" bestFit="1" customWidth="1"/>
    <col min="5652" max="5652" width="33" style="1" bestFit="1" customWidth="1"/>
    <col min="5653" max="5653" width="25.140625" style="1" bestFit="1" customWidth="1"/>
    <col min="5654" max="5654" width="17.5703125" style="1" customWidth="1"/>
    <col min="5655" max="5655" width="16.28515625" style="1" customWidth="1"/>
    <col min="5656" max="5656" width="14.7109375" style="1" customWidth="1"/>
    <col min="5657" max="5657" width="17.42578125" style="1" customWidth="1"/>
    <col min="5658" max="5891" width="9.140625" style="1"/>
    <col min="5892" max="5892" width="93.28515625" style="1" customWidth="1"/>
    <col min="5893" max="5893" width="11.28515625" style="1" customWidth="1"/>
    <col min="5894" max="5894" width="22.140625" style="1" customWidth="1"/>
    <col min="5895" max="5896" width="18.5703125" style="1" customWidth="1"/>
    <col min="5897" max="5897" width="20.28515625" style="1" customWidth="1"/>
    <col min="5898" max="5901" width="18.5703125" style="1" customWidth="1"/>
    <col min="5902" max="5902" width="28.140625" style="1" customWidth="1"/>
    <col min="5903" max="5903" width="21.140625" style="1" customWidth="1"/>
    <col min="5904" max="5904" width="23.85546875" style="1" customWidth="1"/>
    <col min="5905" max="5905" width="38.5703125" style="1" bestFit="1" customWidth="1"/>
    <col min="5906" max="5906" width="23.42578125" style="1" bestFit="1" customWidth="1"/>
    <col min="5907" max="5907" width="25.140625" style="1" bestFit="1" customWidth="1"/>
    <col min="5908" max="5908" width="33" style="1" bestFit="1" customWidth="1"/>
    <col min="5909" max="5909" width="25.140625" style="1" bestFit="1" customWidth="1"/>
    <col min="5910" max="5910" width="17.5703125" style="1" customWidth="1"/>
    <col min="5911" max="5911" width="16.28515625" style="1" customWidth="1"/>
    <col min="5912" max="5912" width="14.7109375" style="1" customWidth="1"/>
    <col min="5913" max="5913" width="17.42578125" style="1" customWidth="1"/>
    <col min="5914" max="6147" width="9.140625" style="1"/>
    <col min="6148" max="6148" width="93.28515625" style="1" customWidth="1"/>
    <col min="6149" max="6149" width="11.28515625" style="1" customWidth="1"/>
    <col min="6150" max="6150" width="22.140625" style="1" customWidth="1"/>
    <col min="6151" max="6152" width="18.5703125" style="1" customWidth="1"/>
    <col min="6153" max="6153" width="20.28515625" style="1" customWidth="1"/>
    <col min="6154" max="6157" width="18.5703125" style="1" customWidth="1"/>
    <col min="6158" max="6158" width="28.140625" style="1" customWidth="1"/>
    <col min="6159" max="6159" width="21.140625" style="1" customWidth="1"/>
    <col min="6160" max="6160" width="23.85546875" style="1" customWidth="1"/>
    <col min="6161" max="6161" width="38.5703125" style="1" bestFit="1" customWidth="1"/>
    <col min="6162" max="6162" width="23.42578125" style="1" bestFit="1" customWidth="1"/>
    <col min="6163" max="6163" width="25.140625" style="1" bestFit="1" customWidth="1"/>
    <col min="6164" max="6164" width="33" style="1" bestFit="1" customWidth="1"/>
    <col min="6165" max="6165" width="25.140625" style="1" bestFit="1" customWidth="1"/>
    <col min="6166" max="6166" width="17.5703125" style="1" customWidth="1"/>
    <col min="6167" max="6167" width="16.28515625" style="1" customWidth="1"/>
    <col min="6168" max="6168" width="14.7109375" style="1" customWidth="1"/>
    <col min="6169" max="6169" width="17.42578125" style="1" customWidth="1"/>
    <col min="6170" max="6403" width="9.140625" style="1"/>
    <col min="6404" max="6404" width="93.28515625" style="1" customWidth="1"/>
    <col min="6405" max="6405" width="11.28515625" style="1" customWidth="1"/>
    <col min="6406" max="6406" width="22.140625" style="1" customWidth="1"/>
    <col min="6407" max="6408" width="18.5703125" style="1" customWidth="1"/>
    <col min="6409" max="6409" width="20.28515625" style="1" customWidth="1"/>
    <col min="6410" max="6413" width="18.5703125" style="1" customWidth="1"/>
    <col min="6414" max="6414" width="28.140625" style="1" customWidth="1"/>
    <col min="6415" max="6415" width="21.140625" style="1" customWidth="1"/>
    <col min="6416" max="6416" width="23.85546875" style="1" customWidth="1"/>
    <col min="6417" max="6417" width="38.5703125" style="1" bestFit="1" customWidth="1"/>
    <col min="6418" max="6418" width="23.42578125" style="1" bestFit="1" customWidth="1"/>
    <col min="6419" max="6419" width="25.140625" style="1" bestFit="1" customWidth="1"/>
    <col min="6420" max="6420" width="33" style="1" bestFit="1" customWidth="1"/>
    <col min="6421" max="6421" width="25.140625" style="1" bestFit="1" customWidth="1"/>
    <col min="6422" max="6422" width="17.5703125" style="1" customWidth="1"/>
    <col min="6423" max="6423" width="16.28515625" style="1" customWidth="1"/>
    <col min="6424" max="6424" width="14.7109375" style="1" customWidth="1"/>
    <col min="6425" max="6425" width="17.42578125" style="1" customWidth="1"/>
    <col min="6426" max="6659" width="9.140625" style="1"/>
    <col min="6660" max="6660" width="93.28515625" style="1" customWidth="1"/>
    <col min="6661" max="6661" width="11.28515625" style="1" customWidth="1"/>
    <col min="6662" max="6662" width="22.140625" style="1" customWidth="1"/>
    <col min="6663" max="6664" width="18.5703125" style="1" customWidth="1"/>
    <col min="6665" max="6665" width="20.28515625" style="1" customWidth="1"/>
    <col min="6666" max="6669" width="18.5703125" style="1" customWidth="1"/>
    <col min="6670" max="6670" width="28.140625" style="1" customWidth="1"/>
    <col min="6671" max="6671" width="21.140625" style="1" customWidth="1"/>
    <col min="6672" max="6672" width="23.85546875" style="1" customWidth="1"/>
    <col min="6673" max="6673" width="38.5703125" style="1" bestFit="1" customWidth="1"/>
    <col min="6674" max="6674" width="23.42578125" style="1" bestFit="1" customWidth="1"/>
    <col min="6675" max="6675" width="25.140625" style="1" bestFit="1" customWidth="1"/>
    <col min="6676" max="6676" width="33" style="1" bestFit="1" customWidth="1"/>
    <col min="6677" max="6677" width="25.140625" style="1" bestFit="1" customWidth="1"/>
    <col min="6678" max="6678" width="17.5703125" style="1" customWidth="1"/>
    <col min="6679" max="6679" width="16.28515625" style="1" customWidth="1"/>
    <col min="6680" max="6680" width="14.7109375" style="1" customWidth="1"/>
    <col min="6681" max="6681" width="17.42578125" style="1" customWidth="1"/>
    <col min="6682" max="6915" width="9.140625" style="1"/>
    <col min="6916" max="6916" width="93.28515625" style="1" customWidth="1"/>
    <col min="6917" max="6917" width="11.28515625" style="1" customWidth="1"/>
    <col min="6918" max="6918" width="22.140625" style="1" customWidth="1"/>
    <col min="6919" max="6920" width="18.5703125" style="1" customWidth="1"/>
    <col min="6921" max="6921" width="20.28515625" style="1" customWidth="1"/>
    <col min="6922" max="6925" width="18.5703125" style="1" customWidth="1"/>
    <col min="6926" max="6926" width="28.140625" style="1" customWidth="1"/>
    <col min="6927" max="6927" width="21.140625" style="1" customWidth="1"/>
    <col min="6928" max="6928" width="23.85546875" style="1" customWidth="1"/>
    <col min="6929" max="6929" width="38.5703125" style="1" bestFit="1" customWidth="1"/>
    <col min="6930" max="6930" width="23.42578125" style="1" bestFit="1" customWidth="1"/>
    <col min="6931" max="6931" width="25.140625" style="1" bestFit="1" customWidth="1"/>
    <col min="6932" max="6932" width="33" style="1" bestFit="1" customWidth="1"/>
    <col min="6933" max="6933" width="25.140625" style="1" bestFit="1" customWidth="1"/>
    <col min="6934" max="6934" width="17.5703125" style="1" customWidth="1"/>
    <col min="6935" max="6935" width="16.28515625" style="1" customWidth="1"/>
    <col min="6936" max="6936" width="14.7109375" style="1" customWidth="1"/>
    <col min="6937" max="6937" width="17.42578125" style="1" customWidth="1"/>
    <col min="6938" max="7171" width="9.140625" style="1"/>
    <col min="7172" max="7172" width="93.28515625" style="1" customWidth="1"/>
    <col min="7173" max="7173" width="11.28515625" style="1" customWidth="1"/>
    <col min="7174" max="7174" width="22.140625" style="1" customWidth="1"/>
    <col min="7175" max="7176" width="18.5703125" style="1" customWidth="1"/>
    <col min="7177" max="7177" width="20.28515625" style="1" customWidth="1"/>
    <col min="7178" max="7181" width="18.5703125" style="1" customWidth="1"/>
    <col min="7182" max="7182" width="28.140625" style="1" customWidth="1"/>
    <col min="7183" max="7183" width="21.140625" style="1" customWidth="1"/>
    <col min="7184" max="7184" width="23.85546875" style="1" customWidth="1"/>
    <col min="7185" max="7185" width="38.5703125" style="1" bestFit="1" customWidth="1"/>
    <col min="7186" max="7186" width="23.42578125" style="1" bestFit="1" customWidth="1"/>
    <col min="7187" max="7187" width="25.140625" style="1" bestFit="1" customWidth="1"/>
    <col min="7188" max="7188" width="33" style="1" bestFit="1" customWidth="1"/>
    <col min="7189" max="7189" width="25.140625" style="1" bestFit="1" customWidth="1"/>
    <col min="7190" max="7190" width="17.5703125" style="1" customWidth="1"/>
    <col min="7191" max="7191" width="16.28515625" style="1" customWidth="1"/>
    <col min="7192" max="7192" width="14.7109375" style="1" customWidth="1"/>
    <col min="7193" max="7193" width="17.42578125" style="1" customWidth="1"/>
    <col min="7194" max="7427" width="9.140625" style="1"/>
    <col min="7428" max="7428" width="93.28515625" style="1" customWidth="1"/>
    <col min="7429" max="7429" width="11.28515625" style="1" customWidth="1"/>
    <col min="7430" max="7430" width="22.140625" style="1" customWidth="1"/>
    <col min="7431" max="7432" width="18.5703125" style="1" customWidth="1"/>
    <col min="7433" max="7433" width="20.28515625" style="1" customWidth="1"/>
    <col min="7434" max="7437" width="18.5703125" style="1" customWidth="1"/>
    <col min="7438" max="7438" width="28.140625" style="1" customWidth="1"/>
    <col min="7439" max="7439" width="21.140625" style="1" customWidth="1"/>
    <col min="7440" max="7440" width="23.85546875" style="1" customWidth="1"/>
    <col min="7441" max="7441" width="38.5703125" style="1" bestFit="1" customWidth="1"/>
    <col min="7442" max="7442" width="23.42578125" style="1" bestFit="1" customWidth="1"/>
    <col min="7443" max="7443" width="25.140625" style="1" bestFit="1" customWidth="1"/>
    <col min="7444" max="7444" width="33" style="1" bestFit="1" customWidth="1"/>
    <col min="7445" max="7445" width="25.140625" style="1" bestFit="1" customWidth="1"/>
    <col min="7446" max="7446" width="17.5703125" style="1" customWidth="1"/>
    <col min="7447" max="7447" width="16.28515625" style="1" customWidth="1"/>
    <col min="7448" max="7448" width="14.7109375" style="1" customWidth="1"/>
    <col min="7449" max="7449" width="17.42578125" style="1" customWidth="1"/>
    <col min="7450" max="7683" width="9.140625" style="1"/>
    <col min="7684" max="7684" width="93.28515625" style="1" customWidth="1"/>
    <col min="7685" max="7685" width="11.28515625" style="1" customWidth="1"/>
    <col min="7686" max="7686" width="22.140625" style="1" customWidth="1"/>
    <col min="7687" max="7688" width="18.5703125" style="1" customWidth="1"/>
    <col min="7689" max="7689" width="20.28515625" style="1" customWidth="1"/>
    <col min="7690" max="7693" width="18.5703125" style="1" customWidth="1"/>
    <col min="7694" max="7694" width="28.140625" style="1" customWidth="1"/>
    <col min="7695" max="7695" width="21.140625" style="1" customWidth="1"/>
    <col min="7696" max="7696" width="23.85546875" style="1" customWidth="1"/>
    <col min="7697" max="7697" width="38.5703125" style="1" bestFit="1" customWidth="1"/>
    <col min="7698" max="7698" width="23.42578125" style="1" bestFit="1" customWidth="1"/>
    <col min="7699" max="7699" width="25.140625" style="1" bestFit="1" customWidth="1"/>
    <col min="7700" max="7700" width="33" style="1" bestFit="1" customWidth="1"/>
    <col min="7701" max="7701" width="25.140625" style="1" bestFit="1" customWidth="1"/>
    <col min="7702" max="7702" width="17.5703125" style="1" customWidth="1"/>
    <col min="7703" max="7703" width="16.28515625" style="1" customWidth="1"/>
    <col min="7704" max="7704" width="14.7109375" style="1" customWidth="1"/>
    <col min="7705" max="7705" width="17.42578125" style="1" customWidth="1"/>
    <col min="7706" max="7939" width="9.140625" style="1"/>
    <col min="7940" max="7940" width="93.28515625" style="1" customWidth="1"/>
    <col min="7941" max="7941" width="11.28515625" style="1" customWidth="1"/>
    <col min="7942" max="7942" width="22.140625" style="1" customWidth="1"/>
    <col min="7943" max="7944" width="18.5703125" style="1" customWidth="1"/>
    <col min="7945" max="7945" width="20.28515625" style="1" customWidth="1"/>
    <col min="7946" max="7949" width="18.5703125" style="1" customWidth="1"/>
    <col min="7950" max="7950" width="28.140625" style="1" customWidth="1"/>
    <col min="7951" max="7951" width="21.140625" style="1" customWidth="1"/>
    <col min="7952" max="7952" width="23.85546875" style="1" customWidth="1"/>
    <col min="7953" max="7953" width="38.5703125" style="1" bestFit="1" customWidth="1"/>
    <col min="7954" max="7954" width="23.42578125" style="1" bestFit="1" customWidth="1"/>
    <col min="7955" max="7955" width="25.140625" style="1" bestFit="1" customWidth="1"/>
    <col min="7956" max="7956" width="33" style="1" bestFit="1" customWidth="1"/>
    <col min="7957" max="7957" width="25.140625" style="1" bestFit="1" customWidth="1"/>
    <col min="7958" max="7958" width="17.5703125" style="1" customWidth="1"/>
    <col min="7959" max="7959" width="16.28515625" style="1" customWidth="1"/>
    <col min="7960" max="7960" width="14.7109375" style="1" customWidth="1"/>
    <col min="7961" max="7961" width="17.42578125" style="1" customWidth="1"/>
    <col min="7962" max="8195" width="9.140625" style="1"/>
    <col min="8196" max="8196" width="93.28515625" style="1" customWidth="1"/>
    <col min="8197" max="8197" width="11.28515625" style="1" customWidth="1"/>
    <col min="8198" max="8198" width="22.140625" style="1" customWidth="1"/>
    <col min="8199" max="8200" width="18.5703125" style="1" customWidth="1"/>
    <col min="8201" max="8201" width="20.28515625" style="1" customWidth="1"/>
    <col min="8202" max="8205" width="18.5703125" style="1" customWidth="1"/>
    <col min="8206" max="8206" width="28.140625" style="1" customWidth="1"/>
    <col min="8207" max="8207" width="21.140625" style="1" customWidth="1"/>
    <col min="8208" max="8208" width="23.85546875" style="1" customWidth="1"/>
    <col min="8209" max="8209" width="38.5703125" style="1" bestFit="1" customWidth="1"/>
    <col min="8210" max="8210" width="23.42578125" style="1" bestFit="1" customWidth="1"/>
    <col min="8211" max="8211" width="25.140625" style="1" bestFit="1" customWidth="1"/>
    <col min="8212" max="8212" width="33" style="1" bestFit="1" customWidth="1"/>
    <col min="8213" max="8213" width="25.140625" style="1" bestFit="1" customWidth="1"/>
    <col min="8214" max="8214" width="17.5703125" style="1" customWidth="1"/>
    <col min="8215" max="8215" width="16.28515625" style="1" customWidth="1"/>
    <col min="8216" max="8216" width="14.7109375" style="1" customWidth="1"/>
    <col min="8217" max="8217" width="17.42578125" style="1" customWidth="1"/>
    <col min="8218" max="8451" width="9.140625" style="1"/>
    <col min="8452" max="8452" width="93.28515625" style="1" customWidth="1"/>
    <col min="8453" max="8453" width="11.28515625" style="1" customWidth="1"/>
    <col min="8454" max="8454" width="22.140625" style="1" customWidth="1"/>
    <col min="8455" max="8456" width="18.5703125" style="1" customWidth="1"/>
    <col min="8457" max="8457" width="20.28515625" style="1" customWidth="1"/>
    <col min="8458" max="8461" width="18.5703125" style="1" customWidth="1"/>
    <col min="8462" max="8462" width="28.140625" style="1" customWidth="1"/>
    <col min="8463" max="8463" width="21.140625" style="1" customWidth="1"/>
    <col min="8464" max="8464" width="23.85546875" style="1" customWidth="1"/>
    <col min="8465" max="8465" width="38.5703125" style="1" bestFit="1" customWidth="1"/>
    <col min="8466" max="8466" width="23.42578125" style="1" bestFit="1" customWidth="1"/>
    <col min="8467" max="8467" width="25.140625" style="1" bestFit="1" customWidth="1"/>
    <col min="8468" max="8468" width="33" style="1" bestFit="1" customWidth="1"/>
    <col min="8469" max="8469" width="25.140625" style="1" bestFit="1" customWidth="1"/>
    <col min="8470" max="8470" width="17.5703125" style="1" customWidth="1"/>
    <col min="8471" max="8471" width="16.28515625" style="1" customWidth="1"/>
    <col min="8472" max="8472" width="14.7109375" style="1" customWidth="1"/>
    <col min="8473" max="8473" width="17.42578125" style="1" customWidth="1"/>
    <col min="8474" max="8707" width="9.140625" style="1"/>
    <col min="8708" max="8708" width="93.28515625" style="1" customWidth="1"/>
    <col min="8709" max="8709" width="11.28515625" style="1" customWidth="1"/>
    <col min="8710" max="8710" width="22.140625" style="1" customWidth="1"/>
    <col min="8711" max="8712" width="18.5703125" style="1" customWidth="1"/>
    <col min="8713" max="8713" width="20.28515625" style="1" customWidth="1"/>
    <col min="8714" max="8717" width="18.5703125" style="1" customWidth="1"/>
    <col min="8718" max="8718" width="28.140625" style="1" customWidth="1"/>
    <col min="8719" max="8719" width="21.140625" style="1" customWidth="1"/>
    <col min="8720" max="8720" width="23.85546875" style="1" customWidth="1"/>
    <col min="8721" max="8721" width="38.5703125" style="1" bestFit="1" customWidth="1"/>
    <col min="8722" max="8722" width="23.42578125" style="1" bestFit="1" customWidth="1"/>
    <col min="8723" max="8723" width="25.140625" style="1" bestFit="1" customWidth="1"/>
    <col min="8724" max="8724" width="33" style="1" bestFit="1" customWidth="1"/>
    <col min="8725" max="8725" width="25.140625" style="1" bestFit="1" customWidth="1"/>
    <col min="8726" max="8726" width="17.5703125" style="1" customWidth="1"/>
    <col min="8727" max="8727" width="16.28515625" style="1" customWidth="1"/>
    <col min="8728" max="8728" width="14.7109375" style="1" customWidth="1"/>
    <col min="8729" max="8729" width="17.42578125" style="1" customWidth="1"/>
    <col min="8730" max="8963" width="9.140625" style="1"/>
    <col min="8964" max="8964" width="93.28515625" style="1" customWidth="1"/>
    <col min="8965" max="8965" width="11.28515625" style="1" customWidth="1"/>
    <col min="8966" max="8966" width="22.140625" style="1" customWidth="1"/>
    <col min="8967" max="8968" width="18.5703125" style="1" customWidth="1"/>
    <col min="8969" max="8969" width="20.28515625" style="1" customWidth="1"/>
    <col min="8970" max="8973" width="18.5703125" style="1" customWidth="1"/>
    <col min="8974" max="8974" width="28.140625" style="1" customWidth="1"/>
    <col min="8975" max="8975" width="21.140625" style="1" customWidth="1"/>
    <col min="8976" max="8976" width="23.85546875" style="1" customWidth="1"/>
    <col min="8977" max="8977" width="38.5703125" style="1" bestFit="1" customWidth="1"/>
    <col min="8978" max="8978" width="23.42578125" style="1" bestFit="1" customWidth="1"/>
    <col min="8979" max="8979" width="25.140625" style="1" bestFit="1" customWidth="1"/>
    <col min="8980" max="8980" width="33" style="1" bestFit="1" customWidth="1"/>
    <col min="8981" max="8981" width="25.140625" style="1" bestFit="1" customWidth="1"/>
    <col min="8982" max="8982" width="17.5703125" style="1" customWidth="1"/>
    <col min="8983" max="8983" width="16.28515625" style="1" customWidth="1"/>
    <col min="8984" max="8984" width="14.7109375" style="1" customWidth="1"/>
    <col min="8985" max="8985" width="17.42578125" style="1" customWidth="1"/>
    <col min="8986" max="9219" width="9.140625" style="1"/>
    <col min="9220" max="9220" width="93.28515625" style="1" customWidth="1"/>
    <col min="9221" max="9221" width="11.28515625" style="1" customWidth="1"/>
    <col min="9222" max="9222" width="22.140625" style="1" customWidth="1"/>
    <col min="9223" max="9224" width="18.5703125" style="1" customWidth="1"/>
    <col min="9225" max="9225" width="20.28515625" style="1" customWidth="1"/>
    <col min="9226" max="9229" width="18.5703125" style="1" customWidth="1"/>
    <col min="9230" max="9230" width="28.140625" style="1" customWidth="1"/>
    <col min="9231" max="9231" width="21.140625" style="1" customWidth="1"/>
    <col min="9232" max="9232" width="23.85546875" style="1" customWidth="1"/>
    <col min="9233" max="9233" width="38.5703125" style="1" bestFit="1" customWidth="1"/>
    <col min="9234" max="9234" width="23.42578125" style="1" bestFit="1" customWidth="1"/>
    <col min="9235" max="9235" width="25.140625" style="1" bestFit="1" customWidth="1"/>
    <col min="9236" max="9236" width="33" style="1" bestFit="1" customWidth="1"/>
    <col min="9237" max="9237" width="25.140625" style="1" bestFit="1" customWidth="1"/>
    <col min="9238" max="9238" width="17.5703125" style="1" customWidth="1"/>
    <col min="9239" max="9239" width="16.28515625" style="1" customWidth="1"/>
    <col min="9240" max="9240" width="14.7109375" style="1" customWidth="1"/>
    <col min="9241" max="9241" width="17.42578125" style="1" customWidth="1"/>
    <col min="9242" max="9475" width="9.140625" style="1"/>
    <col min="9476" max="9476" width="93.28515625" style="1" customWidth="1"/>
    <col min="9477" max="9477" width="11.28515625" style="1" customWidth="1"/>
    <col min="9478" max="9478" width="22.140625" style="1" customWidth="1"/>
    <col min="9479" max="9480" width="18.5703125" style="1" customWidth="1"/>
    <col min="9481" max="9481" width="20.28515625" style="1" customWidth="1"/>
    <col min="9482" max="9485" width="18.5703125" style="1" customWidth="1"/>
    <col min="9486" max="9486" width="28.140625" style="1" customWidth="1"/>
    <col min="9487" max="9487" width="21.140625" style="1" customWidth="1"/>
    <col min="9488" max="9488" width="23.85546875" style="1" customWidth="1"/>
    <col min="9489" max="9489" width="38.5703125" style="1" bestFit="1" customWidth="1"/>
    <col min="9490" max="9490" width="23.42578125" style="1" bestFit="1" customWidth="1"/>
    <col min="9491" max="9491" width="25.140625" style="1" bestFit="1" customWidth="1"/>
    <col min="9492" max="9492" width="33" style="1" bestFit="1" customWidth="1"/>
    <col min="9493" max="9493" width="25.140625" style="1" bestFit="1" customWidth="1"/>
    <col min="9494" max="9494" width="17.5703125" style="1" customWidth="1"/>
    <col min="9495" max="9495" width="16.28515625" style="1" customWidth="1"/>
    <col min="9496" max="9496" width="14.7109375" style="1" customWidth="1"/>
    <col min="9497" max="9497" width="17.42578125" style="1" customWidth="1"/>
    <col min="9498" max="9731" width="9.140625" style="1"/>
    <col min="9732" max="9732" width="93.28515625" style="1" customWidth="1"/>
    <col min="9733" max="9733" width="11.28515625" style="1" customWidth="1"/>
    <col min="9734" max="9734" width="22.140625" style="1" customWidth="1"/>
    <col min="9735" max="9736" width="18.5703125" style="1" customWidth="1"/>
    <col min="9737" max="9737" width="20.28515625" style="1" customWidth="1"/>
    <col min="9738" max="9741" width="18.5703125" style="1" customWidth="1"/>
    <col min="9742" max="9742" width="28.140625" style="1" customWidth="1"/>
    <col min="9743" max="9743" width="21.140625" style="1" customWidth="1"/>
    <col min="9744" max="9744" width="23.85546875" style="1" customWidth="1"/>
    <col min="9745" max="9745" width="38.5703125" style="1" bestFit="1" customWidth="1"/>
    <col min="9746" max="9746" width="23.42578125" style="1" bestFit="1" customWidth="1"/>
    <col min="9747" max="9747" width="25.140625" style="1" bestFit="1" customWidth="1"/>
    <col min="9748" max="9748" width="33" style="1" bestFit="1" customWidth="1"/>
    <col min="9749" max="9749" width="25.140625" style="1" bestFit="1" customWidth="1"/>
    <col min="9750" max="9750" width="17.5703125" style="1" customWidth="1"/>
    <col min="9751" max="9751" width="16.28515625" style="1" customWidth="1"/>
    <col min="9752" max="9752" width="14.7109375" style="1" customWidth="1"/>
    <col min="9753" max="9753" width="17.42578125" style="1" customWidth="1"/>
    <col min="9754" max="9987" width="9.140625" style="1"/>
    <col min="9988" max="9988" width="93.28515625" style="1" customWidth="1"/>
    <col min="9989" max="9989" width="11.28515625" style="1" customWidth="1"/>
    <col min="9990" max="9990" width="22.140625" style="1" customWidth="1"/>
    <col min="9991" max="9992" width="18.5703125" style="1" customWidth="1"/>
    <col min="9993" max="9993" width="20.28515625" style="1" customWidth="1"/>
    <col min="9994" max="9997" width="18.5703125" style="1" customWidth="1"/>
    <col min="9998" max="9998" width="28.140625" style="1" customWidth="1"/>
    <col min="9999" max="9999" width="21.140625" style="1" customWidth="1"/>
    <col min="10000" max="10000" width="23.85546875" style="1" customWidth="1"/>
    <col min="10001" max="10001" width="38.5703125" style="1" bestFit="1" customWidth="1"/>
    <col min="10002" max="10002" width="23.42578125" style="1" bestFit="1" customWidth="1"/>
    <col min="10003" max="10003" width="25.140625" style="1" bestFit="1" customWidth="1"/>
    <col min="10004" max="10004" width="33" style="1" bestFit="1" customWidth="1"/>
    <col min="10005" max="10005" width="25.140625" style="1" bestFit="1" customWidth="1"/>
    <col min="10006" max="10006" width="17.5703125" style="1" customWidth="1"/>
    <col min="10007" max="10007" width="16.28515625" style="1" customWidth="1"/>
    <col min="10008" max="10008" width="14.7109375" style="1" customWidth="1"/>
    <col min="10009" max="10009" width="17.42578125" style="1" customWidth="1"/>
    <col min="10010" max="10243" width="9.140625" style="1"/>
    <col min="10244" max="10244" width="93.28515625" style="1" customWidth="1"/>
    <col min="10245" max="10245" width="11.28515625" style="1" customWidth="1"/>
    <col min="10246" max="10246" width="22.140625" style="1" customWidth="1"/>
    <col min="10247" max="10248" width="18.5703125" style="1" customWidth="1"/>
    <col min="10249" max="10249" width="20.28515625" style="1" customWidth="1"/>
    <col min="10250" max="10253" width="18.5703125" style="1" customWidth="1"/>
    <col min="10254" max="10254" width="28.140625" style="1" customWidth="1"/>
    <col min="10255" max="10255" width="21.140625" style="1" customWidth="1"/>
    <col min="10256" max="10256" width="23.85546875" style="1" customWidth="1"/>
    <col min="10257" max="10257" width="38.5703125" style="1" bestFit="1" customWidth="1"/>
    <col min="10258" max="10258" width="23.42578125" style="1" bestFit="1" customWidth="1"/>
    <col min="10259" max="10259" width="25.140625" style="1" bestFit="1" customWidth="1"/>
    <col min="10260" max="10260" width="33" style="1" bestFit="1" customWidth="1"/>
    <col min="10261" max="10261" width="25.140625" style="1" bestFit="1" customWidth="1"/>
    <col min="10262" max="10262" width="17.5703125" style="1" customWidth="1"/>
    <col min="10263" max="10263" width="16.28515625" style="1" customWidth="1"/>
    <col min="10264" max="10264" width="14.7109375" style="1" customWidth="1"/>
    <col min="10265" max="10265" width="17.42578125" style="1" customWidth="1"/>
    <col min="10266" max="10499" width="9.140625" style="1"/>
    <col min="10500" max="10500" width="93.28515625" style="1" customWidth="1"/>
    <col min="10501" max="10501" width="11.28515625" style="1" customWidth="1"/>
    <col min="10502" max="10502" width="22.140625" style="1" customWidth="1"/>
    <col min="10503" max="10504" width="18.5703125" style="1" customWidth="1"/>
    <col min="10505" max="10505" width="20.28515625" style="1" customWidth="1"/>
    <col min="10506" max="10509" width="18.5703125" style="1" customWidth="1"/>
    <col min="10510" max="10510" width="28.140625" style="1" customWidth="1"/>
    <col min="10511" max="10511" width="21.140625" style="1" customWidth="1"/>
    <col min="10512" max="10512" width="23.85546875" style="1" customWidth="1"/>
    <col min="10513" max="10513" width="38.5703125" style="1" bestFit="1" customWidth="1"/>
    <col min="10514" max="10514" width="23.42578125" style="1" bestFit="1" customWidth="1"/>
    <col min="10515" max="10515" width="25.140625" style="1" bestFit="1" customWidth="1"/>
    <col min="10516" max="10516" width="33" style="1" bestFit="1" customWidth="1"/>
    <col min="10517" max="10517" width="25.140625" style="1" bestFit="1" customWidth="1"/>
    <col min="10518" max="10518" width="17.5703125" style="1" customWidth="1"/>
    <col min="10519" max="10519" width="16.28515625" style="1" customWidth="1"/>
    <col min="10520" max="10520" width="14.7109375" style="1" customWidth="1"/>
    <col min="10521" max="10521" width="17.42578125" style="1" customWidth="1"/>
    <col min="10522" max="10755" width="9.140625" style="1"/>
    <col min="10756" max="10756" width="93.28515625" style="1" customWidth="1"/>
    <col min="10757" max="10757" width="11.28515625" style="1" customWidth="1"/>
    <col min="10758" max="10758" width="22.140625" style="1" customWidth="1"/>
    <col min="10759" max="10760" width="18.5703125" style="1" customWidth="1"/>
    <col min="10761" max="10761" width="20.28515625" style="1" customWidth="1"/>
    <col min="10762" max="10765" width="18.5703125" style="1" customWidth="1"/>
    <col min="10766" max="10766" width="28.140625" style="1" customWidth="1"/>
    <col min="10767" max="10767" width="21.140625" style="1" customWidth="1"/>
    <col min="10768" max="10768" width="23.85546875" style="1" customWidth="1"/>
    <col min="10769" max="10769" width="38.5703125" style="1" bestFit="1" customWidth="1"/>
    <col min="10770" max="10770" width="23.42578125" style="1" bestFit="1" customWidth="1"/>
    <col min="10771" max="10771" width="25.140625" style="1" bestFit="1" customWidth="1"/>
    <col min="10772" max="10772" width="33" style="1" bestFit="1" customWidth="1"/>
    <col min="10773" max="10773" width="25.140625" style="1" bestFit="1" customWidth="1"/>
    <col min="10774" max="10774" width="17.5703125" style="1" customWidth="1"/>
    <col min="10775" max="10775" width="16.28515625" style="1" customWidth="1"/>
    <col min="10776" max="10776" width="14.7109375" style="1" customWidth="1"/>
    <col min="10777" max="10777" width="17.42578125" style="1" customWidth="1"/>
    <col min="10778" max="11011" width="9.140625" style="1"/>
    <col min="11012" max="11012" width="93.28515625" style="1" customWidth="1"/>
    <col min="11013" max="11013" width="11.28515625" style="1" customWidth="1"/>
    <col min="11014" max="11014" width="22.140625" style="1" customWidth="1"/>
    <col min="11015" max="11016" width="18.5703125" style="1" customWidth="1"/>
    <col min="11017" max="11017" width="20.28515625" style="1" customWidth="1"/>
    <col min="11018" max="11021" width="18.5703125" style="1" customWidth="1"/>
    <col min="11022" max="11022" width="28.140625" style="1" customWidth="1"/>
    <col min="11023" max="11023" width="21.140625" style="1" customWidth="1"/>
    <col min="11024" max="11024" width="23.85546875" style="1" customWidth="1"/>
    <col min="11025" max="11025" width="38.5703125" style="1" bestFit="1" customWidth="1"/>
    <col min="11026" max="11026" width="23.42578125" style="1" bestFit="1" customWidth="1"/>
    <col min="11027" max="11027" width="25.140625" style="1" bestFit="1" customWidth="1"/>
    <col min="11028" max="11028" width="33" style="1" bestFit="1" customWidth="1"/>
    <col min="11029" max="11029" width="25.140625" style="1" bestFit="1" customWidth="1"/>
    <col min="11030" max="11030" width="17.5703125" style="1" customWidth="1"/>
    <col min="11031" max="11031" width="16.28515625" style="1" customWidth="1"/>
    <col min="11032" max="11032" width="14.7109375" style="1" customWidth="1"/>
    <col min="11033" max="11033" width="17.42578125" style="1" customWidth="1"/>
    <col min="11034" max="11267" width="9.140625" style="1"/>
    <col min="11268" max="11268" width="93.28515625" style="1" customWidth="1"/>
    <col min="11269" max="11269" width="11.28515625" style="1" customWidth="1"/>
    <col min="11270" max="11270" width="22.140625" style="1" customWidth="1"/>
    <col min="11271" max="11272" width="18.5703125" style="1" customWidth="1"/>
    <col min="11273" max="11273" width="20.28515625" style="1" customWidth="1"/>
    <col min="11274" max="11277" width="18.5703125" style="1" customWidth="1"/>
    <col min="11278" max="11278" width="28.140625" style="1" customWidth="1"/>
    <col min="11279" max="11279" width="21.140625" style="1" customWidth="1"/>
    <col min="11280" max="11280" width="23.85546875" style="1" customWidth="1"/>
    <col min="11281" max="11281" width="38.5703125" style="1" bestFit="1" customWidth="1"/>
    <col min="11282" max="11282" width="23.42578125" style="1" bestFit="1" customWidth="1"/>
    <col min="11283" max="11283" width="25.140625" style="1" bestFit="1" customWidth="1"/>
    <col min="11284" max="11284" width="33" style="1" bestFit="1" customWidth="1"/>
    <col min="11285" max="11285" width="25.140625" style="1" bestFit="1" customWidth="1"/>
    <col min="11286" max="11286" width="17.5703125" style="1" customWidth="1"/>
    <col min="11287" max="11287" width="16.28515625" style="1" customWidth="1"/>
    <col min="11288" max="11288" width="14.7109375" style="1" customWidth="1"/>
    <col min="11289" max="11289" width="17.42578125" style="1" customWidth="1"/>
    <col min="11290" max="11523" width="9.140625" style="1"/>
    <col min="11524" max="11524" width="93.28515625" style="1" customWidth="1"/>
    <col min="11525" max="11525" width="11.28515625" style="1" customWidth="1"/>
    <col min="11526" max="11526" width="22.140625" style="1" customWidth="1"/>
    <col min="11527" max="11528" width="18.5703125" style="1" customWidth="1"/>
    <col min="11529" max="11529" width="20.28515625" style="1" customWidth="1"/>
    <col min="11530" max="11533" width="18.5703125" style="1" customWidth="1"/>
    <col min="11534" max="11534" width="28.140625" style="1" customWidth="1"/>
    <col min="11535" max="11535" width="21.140625" style="1" customWidth="1"/>
    <col min="11536" max="11536" width="23.85546875" style="1" customWidth="1"/>
    <col min="11537" max="11537" width="38.5703125" style="1" bestFit="1" customWidth="1"/>
    <col min="11538" max="11538" width="23.42578125" style="1" bestFit="1" customWidth="1"/>
    <col min="11539" max="11539" width="25.140625" style="1" bestFit="1" customWidth="1"/>
    <col min="11540" max="11540" width="33" style="1" bestFit="1" customWidth="1"/>
    <col min="11541" max="11541" width="25.140625" style="1" bestFit="1" customWidth="1"/>
    <col min="11542" max="11542" width="17.5703125" style="1" customWidth="1"/>
    <col min="11543" max="11543" width="16.28515625" style="1" customWidth="1"/>
    <col min="11544" max="11544" width="14.7109375" style="1" customWidth="1"/>
    <col min="11545" max="11545" width="17.42578125" style="1" customWidth="1"/>
    <col min="11546" max="11779" width="9.140625" style="1"/>
    <col min="11780" max="11780" width="93.28515625" style="1" customWidth="1"/>
    <col min="11781" max="11781" width="11.28515625" style="1" customWidth="1"/>
    <col min="11782" max="11782" width="22.140625" style="1" customWidth="1"/>
    <col min="11783" max="11784" width="18.5703125" style="1" customWidth="1"/>
    <col min="11785" max="11785" width="20.28515625" style="1" customWidth="1"/>
    <col min="11786" max="11789" width="18.5703125" style="1" customWidth="1"/>
    <col min="11790" max="11790" width="28.140625" style="1" customWidth="1"/>
    <col min="11791" max="11791" width="21.140625" style="1" customWidth="1"/>
    <col min="11792" max="11792" width="23.85546875" style="1" customWidth="1"/>
    <col min="11793" max="11793" width="38.5703125" style="1" bestFit="1" customWidth="1"/>
    <col min="11794" max="11794" width="23.42578125" style="1" bestFit="1" customWidth="1"/>
    <col min="11795" max="11795" width="25.140625" style="1" bestFit="1" customWidth="1"/>
    <col min="11796" max="11796" width="33" style="1" bestFit="1" customWidth="1"/>
    <col min="11797" max="11797" width="25.140625" style="1" bestFit="1" customWidth="1"/>
    <col min="11798" max="11798" width="17.5703125" style="1" customWidth="1"/>
    <col min="11799" max="11799" width="16.28515625" style="1" customWidth="1"/>
    <col min="11800" max="11800" width="14.7109375" style="1" customWidth="1"/>
    <col min="11801" max="11801" width="17.42578125" style="1" customWidth="1"/>
    <col min="11802" max="12035" width="9.140625" style="1"/>
    <col min="12036" max="12036" width="93.28515625" style="1" customWidth="1"/>
    <col min="12037" max="12037" width="11.28515625" style="1" customWidth="1"/>
    <col min="12038" max="12038" width="22.140625" style="1" customWidth="1"/>
    <col min="12039" max="12040" width="18.5703125" style="1" customWidth="1"/>
    <col min="12041" max="12041" width="20.28515625" style="1" customWidth="1"/>
    <col min="12042" max="12045" width="18.5703125" style="1" customWidth="1"/>
    <col min="12046" max="12046" width="28.140625" style="1" customWidth="1"/>
    <col min="12047" max="12047" width="21.140625" style="1" customWidth="1"/>
    <col min="12048" max="12048" width="23.85546875" style="1" customWidth="1"/>
    <col min="12049" max="12049" width="38.5703125" style="1" bestFit="1" customWidth="1"/>
    <col min="12050" max="12050" width="23.42578125" style="1" bestFit="1" customWidth="1"/>
    <col min="12051" max="12051" width="25.140625" style="1" bestFit="1" customWidth="1"/>
    <col min="12052" max="12052" width="33" style="1" bestFit="1" customWidth="1"/>
    <col min="12053" max="12053" width="25.140625" style="1" bestFit="1" customWidth="1"/>
    <col min="12054" max="12054" width="17.5703125" style="1" customWidth="1"/>
    <col min="12055" max="12055" width="16.28515625" style="1" customWidth="1"/>
    <col min="12056" max="12056" width="14.7109375" style="1" customWidth="1"/>
    <col min="12057" max="12057" width="17.42578125" style="1" customWidth="1"/>
    <col min="12058" max="12291" width="9.140625" style="1"/>
    <col min="12292" max="12292" width="93.28515625" style="1" customWidth="1"/>
    <col min="12293" max="12293" width="11.28515625" style="1" customWidth="1"/>
    <col min="12294" max="12294" width="22.140625" style="1" customWidth="1"/>
    <col min="12295" max="12296" width="18.5703125" style="1" customWidth="1"/>
    <col min="12297" max="12297" width="20.28515625" style="1" customWidth="1"/>
    <col min="12298" max="12301" width="18.5703125" style="1" customWidth="1"/>
    <col min="12302" max="12302" width="28.140625" style="1" customWidth="1"/>
    <col min="12303" max="12303" width="21.140625" style="1" customWidth="1"/>
    <col min="12304" max="12304" width="23.85546875" style="1" customWidth="1"/>
    <col min="12305" max="12305" width="38.5703125" style="1" bestFit="1" customWidth="1"/>
    <col min="12306" max="12306" width="23.42578125" style="1" bestFit="1" customWidth="1"/>
    <col min="12307" max="12307" width="25.140625" style="1" bestFit="1" customWidth="1"/>
    <col min="12308" max="12308" width="33" style="1" bestFit="1" customWidth="1"/>
    <col min="12309" max="12309" width="25.140625" style="1" bestFit="1" customWidth="1"/>
    <col min="12310" max="12310" width="17.5703125" style="1" customWidth="1"/>
    <col min="12311" max="12311" width="16.28515625" style="1" customWidth="1"/>
    <col min="12312" max="12312" width="14.7109375" style="1" customWidth="1"/>
    <col min="12313" max="12313" width="17.42578125" style="1" customWidth="1"/>
    <col min="12314" max="12547" width="9.140625" style="1"/>
    <col min="12548" max="12548" width="93.28515625" style="1" customWidth="1"/>
    <col min="12549" max="12549" width="11.28515625" style="1" customWidth="1"/>
    <col min="12550" max="12550" width="22.140625" style="1" customWidth="1"/>
    <col min="12551" max="12552" width="18.5703125" style="1" customWidth="1"/>
    <col min="12553" max="12553" width="20.28515625" style="1" customWidth="1"/>
    <col min="12554" max="12557" width="18.5703125" style="1" customWidth="1"/>
    <col min="12558" max="12558" width="28.140625" style="1" customWidth="1"/>
    <col min="12559" max="12559" width="21.140625" style="1" customWidth="1"/>
    <col min="12560" max="12560" width="23.85546875" style="1" customWidth="1"/>
    <col min="12561" max="12561" width="38.5703125" style="1" bestFit="1" customWidth="1"/>
    <col min="12562" max="12562" width="23.42578125" style="1" bestFit="1" customWidth="1"/>
    <col min="12563" max="12563" width="25.140625" style="1" bestFit="1" customWidth="1"/>
    <col min="12564" max="12564" width="33" style="1" bestFit="1" customWidth="1"/>
    <col min="12565" max="12565" width="25.140625" style="1" bestFit="1" customWidth="1"/>
    <col min="12566" max="12566" width="17.5703125" style="1" customWidth="1"/>
    <col min="12567" max="12567" width="16.28515625" style="1" customWidth="1"/>
    <col min="12568" max="12568" width="14.7109375" style="1" customWidth="1"/>
    <col min="12569" max="12569" width="17.42578125" style="1" customWidth="1"/>
    <col min="12570" max="12803" width="9.140625" style="1"/>
    <col min="12804" max="12804" width="93.28515625" style="1" customWidth="1"/>
    <col min="12805" max="12805" width="11.28515625" style="1" customWidth="1"/>
    <col min="12806" max="12806" width="22.140625" style="1" customWidth="1"/>
    <col min="12807" max="12808" width="18.5703125" style="1" customWidth="1"/>
    <col min="12809" max="12809" width="20.28515625" style="1" customWidth="1"/>
    <col min="12810" max="12813" width="18.5703125" style="1" customWidth="1"/>
    <col min="12814" max="12814" width="28.140625" style="1" customWidth="1"/>
    <col min="12815" max="12815" width="21.140625" style="1" customWidth="1"/>
    <col min="12816" max="12816" width="23.85546875" style="1" customWidth="1"/>
    <col min="12817" max="12817" width="38.5703125" style="1" bestFit="1" customWidth="1"/>
    <col min="12818" max="12818" width="23.42578125" style="1" bestFit="1" customWidth="1"/>
    <col min="12819" max="12819" width="25.140625" style="1" bestFit="1" customWidth="1"/>
    <col min="12820" max="12820" width="33" style="1" bestFit="1" customWidth="1"/>
    <col min="12821" max="12821" width="25.140625" style="1" bestFit="1" customWidth="1"/>
    <col min="12822" max="12822" width="17.5703125" style="1" customWidth="1"/>
    <col min="12823" max="12823" width="16.28515625" style="1" customWidth="1"/>
    <col min="12824" max="12824" width="14.7109375" style="1" customWidth="1"/>
    <col min="12825" max="12825" width="17.42578125" style="1" customWidth="1"/>
    <col min="12826" max="13059" width="9.140625" style="1"/>
    <col min="13060" max="13060" width="93.28515625" style="1" customWidth="1"/>
    <col min="13061" max="13061" width="11.28515625" style="1" customWidth="1"/>
    <col min="13062" max="13062" width="22.140625" style="1" customWidth="1"/>
    <col min="13063" max="13064" width="18.5703125" style="1" customWidth="1"/>
    <col min="13065" max="13065" width="20.28515625" style="1" customWidth="1"/>
    <col min="13066" max="13069" width="18.5703125" style="1" customWidth="1"/>
    <col min="13070" max="13070" width="28.140625" style="1" customWidth="1"/>
    <col min="13071" max="13071" width="21.140625" style="1" customWidth="1"/>
    <col min="13072" max="13072" width="23.85546875" style="1" customWidth="1"/>
    <col min="13073" max="13073" width="38.5703125" style="1" bestFit="1" customWidth="1"/>
    <col min="13074" max="13074" width="23.42578125" style="1" bestFit="1" customWidth="1"/>
    <col min="13075" max="13075" width="25.140625" style="1" bestFit="1" customWidth="1"/>
    <col min="13076" max="13076" width="33" style="1" bestFit="1" customWidth="1"/>
    <col min="13077" max="13077" width="25.140625" style="1" bestFit="1" customWidth="1"/>
    <col min="13078" max="13078" width="17.5703125" style="1" customWidth="1"/>
    <col min="13079" max="13079" width="16.28515625" style="1" customWidth="1"/>
    <col min="13080" max="13080" width="14.7109375" style="1" customWidth="1"/>
    <col min="13081" max="13081" width="17.42578125" style="1" customWidth="1"/>
    <col min="13082" max="13315" width="9.140625" style="1"/>
    <col min="13316" max="13316" width="93.28515625" style="1" customWidth="1"/>
    <col min="13317" max="13317" width="11.28515625" style="1" customWidth="1"/>
    <col min="13318" max="13318" width="22.140625" style="1" customWidth="1"/>
    <col min="13319" max="13320" width="18.5703125" style="1" customWidth="1"/>
    <col min="13321" max="13321" width="20.28515625" style="1" customWidth="1"/>
    <col min="13322" max="13325" width="18.5703125" style="1" customWidth="1"/>
    <col min="13326" max="13326" width="28.140625" style="1" customWidth="1"/>
    <col min="13327" max="13327" width="21.140625" style="1" customWidth="1"/>
    <col min="13328" max="13328" width="23.85546875" style="1" customWidth="1"/>
    <col min="13329" max="13329" width="38.5703125" style="1" bestFit="1" customWidth="1"/>
    <col min="13330" max="13330" width="23.42578125" style="1" bestFit="1" customWidth="1"/>
    <col min="13331" max="13331" width="25.140625" style="1" bestFit="1" customWidth="1"/>
    <col min="13332" max="13332" width="33" style="1" bestFit="1" customWidth="1"/>
    <col min="13333" max="13333" width="25.140625" style="1" bestFit="1" customWidth="1"/>
    <col min="13334" max="13334" width="17.5703125" style="1" customWidth="1"/>
    <col min="13335" max="13335" width="16.28515625" style="1" customWidth="1"/>
    <col min="13336" max="13336" width="14.7109375" style="1" customWidth="1"/>
    <col min="13337" max="13337" width="17.42578125" style="1" customWidth="1"/>
    <col min="13338" max="13571" width="9.140625" style="1"/>
    <col min="13572" max="13572" width="93.28515625" style="1" customWidth="1"/>
    <col min="13573" max="13573" width="11.28515625" style="1" customWidth="1"/>
    <col min="13574" max="13574" width="22.140625" style="1" customWidth="1"/>
    <col min="13575" max="13576" width="18.5703125" style="1" customWidth="1"/>
    <col min="13577" max="13577" width="20.28515625" style="1" customWidth="1"/>
    <col min="13578" max="13581" width="18.5703125" style="1" customWidth="1"/>
    <col min="13582" max="13582" width="28.140625" style="1" customWidth="1"/>
    <col min="13583" max="13583" width="21.140625" style="1" customWidth="1"/>
    <col min="13584" max="13584" width="23.85546875" style="1" customWidth="1"/>
    <col min="13585" max="13585" width="38.5703125" style="1" bestFit="1" customWidth="1"/>
    <col min="13586" max="13586" width="23.42578125" style="1" bestFit="1" customWidth="1"/>
    <col min="13587" max="13587" width="25.140625" style="1" bestFit="1" customWidth="1"/>
    <col min="13588" max="13588" width="33" style="1" bestFit="1" customWidth="1"/>
    <col min="13589" max="13589" width="25.140625" style="1" bestFit="1" customWidth="1"/>
    <col min="13590" max="13590" width="17.5703125" style="1" customWidth="1"/>
    <col min="13591" max="13591" width="16.28515625" style="1" customWidth="1"/>
    <col min="13592" max="13592" width="14.7109375" style="1" customWidth="1"/>
    <col min="13593" max="13593" width="17.42578125" style="1" customWidth="1"/>
    <col min="13594" max="13827" width="9.140625" style="1"/>
    <col min="13828" max="13828" width="93.28515625" style="1" customWidth="1"/>
    <col min="13829" max="13829" width="11.28515625" style="1" customWidth="1"/>
    <col min="13830" max="13830" width="22.140625" style="1" customWidth="1"/>
    <col min="13831" max="13832" width="18.5703125" style="1" customWidth="1"/>
    <col min="13833" max="13833" width="20.28515625" style="1" customWidth="1"/>
    <col min="13834" max="13837" width="18.5703125" style="1" customWidth="1"/>
    <col min="13838" max="13838" width="28.140625" style="1" customWidth="1"/>
    <col min="13839" max="13839" width="21.140625" style="1" customWidth="1"/>
    <col min="13840" max="13840" width="23.85546875" style="1" customWidth="1"/>
    <col min="13841" max="13841" width="38.5703125" style="1" bestFit="1" customWidth="1"/>
    <col min="13842" max="13842" width="23.42578125" style="1" bestFit="1" customWidth="1"/>
    <col min="13843" max="13843" width="25.140625" style="1" bestFit="1" customWidth="1"/>
    <col min="13844" max="13844" width="33" style="1" bestFit="1" customWidth="1"/>
    <col min="13845" max="13845" width="25.140625" style="1" bestFit="1" customWidth="1"/>
    <col min="13846" max="13846" width="17.5703125" style="1" customWidth="1"/>
    <col min="13847" max="13847" width="16.28515625" style="1" customWidth="1"/>
    <col min="13848" max="13848" width="14.7109375" style="1" customWidth="1"/>
    <col min="13849" max="13849" width="17.42578125" style="1" customWidth="1"/>
    <col min="13850" max="14083" width="9.140625" style="1"/>
    <col min="14084" max="14084" width="93.28515625" style="1" customWidth="1"/>
    <col min="14085" max="14085" width="11.28515625" style="1" customWidth="1"/>
    <col min="14086" max="14086" width="22.140625" style="1" customWidth="1"/>
    <col min="14087" max="14088" width="18.5703125" style="1" customWidth="1"/>
    <col min="14089" max="14089" width="20.28515625" style="1" customWidth="1"/>
    <col min="14090" max="14093" width="18.5703125" style="1" customWidth="1"/>
    <col min="14094" max="14094" width="28.140625" style="1" customWidth="1"/>
    <col min="14095" max="14095" width="21.140625" style="1" customWidth="1"/>
    <col min="14096" max="14096" width="23.85546875" style="1" customWidth="1"/>
    <col min="14097" max="14097" width="38.5703125" style="1" bestFit="1" customWidth="1"/>
    <col min="14098" max="14098" width="23.42578125" style="1" bestFit="1" customWidth="1"/>
    <col min="14099" max="14099" width="25.140625" style="1" bestFit="1" customWidth="1"/>
    <col min="14100" max="14100" width="33" style="1" bestFit="1" customWidth="1"/>
    <col min="14101" max="14101" width="25.140625" style="1" bestFit="1" customWidth="1"/>
    <col min="14102" max="14102" width="17.5703125" style="1" customWidth="1"/>
    <col min="14103" max="14103" width="16.28515625" style="1" customWidth="1"/>
    <col min="14104" max="14104" width="14.7109375" style="1" customWidth="1"/>
    <col min="14105" max="14105" width="17.42578125" style="1" customWidth="1"/>
    <col min="14106" max="14339" width="9.140625" style="1"/>
    <col min="14340" max="14340" width="93.28515625" style="1" customWidth="1"/>
    <col min="14341" max="14341" width="11.28515625" style="1" customWidth="1"/>
    <col min="14342" max="14342" width="22.140625" style="1" customWidth="1"/>
    <col min="14343" max="14344" width="18.5703125" style="1" customWidth="1"/>
    <col min="14345" max="14345" width="20.28515625" style="1" customWidth="1"/>
    <col min="14346" max="14349" width="18.5703125" style="1" customWidth="1"/>
    <col min="14350" max="14350" width="28.140625" style="1" customWidth="1"/>
    <col min="14351" max="14351" width="21.140625" style="1" customWidth="1"/>
    <col min="14352" max="14352" width="23.85546875" style="1" customWidth="1"/>
    <col min="14353" max="14353" width="38.5703125" style="1" bestFit="1" customWidth="1"/>
    <col min="14354" max="14354" width="23.42578125" style="1" bestFit="1" customWidth="1"/>
    <col min="14355" max="14355" width="25.140625" style="1" bestFit="1" customWidth="1"/>
    <col min="14356" max="14356" width="33" style="1" bestFit="1" customWidth="1"/>
    <col min="14357" max="14357" width="25.140625" style="1" bestFit="1" customWidth="1"/>
    <col min="14358" max="14358" width="17.5703125" style="1" customWidth="1"/>
    <col min="14359" max="14359" width="16.28515625" style="1" customWidth="1"/>
    <col min="14360" max="14360" width="14.7109375" style="1" customWidth="1"/>
    <col min="14361" max="14361" width="17.42578125" style="1" customWidth="1"/>
    <col min="14362" max="14595" width="9.140625" style="1"/>
    <col min="14596" max="14596" width="93.28515625" style="1" customWidth="1"/>
    <col min="14597" max="14597" width="11.28515625" style="1" customWidth="1"/>
    <col min="14598" max="14598" width="22.140625" style="1" customWidth="1"/>
    <col min="14599" max="14600" width="18.5703125" style="1" customWidth="1"/>
    <col min="14601" max="14601" width="20.28515625" style="1" customWidth="1"/>
    <col min="14602" max="14605" width="18.5703125" style="1" customWidth="1"/>
    <col min="14606" max="14606" width="28.140625" style="1" customWidth="1"/>
    <col min="14607" max="14607" width="21.140625" style="1" customWidth="1"/>
    <col min="14608" max="14608" width="23.85546875" style="1" customWidth="1"/>
    <col min="14609" max="14609" width="38.5703125" style="1" bestFit="1" customWidth="1"/>
    <col min="14610" max="14610" width="23.42578125" style="1" bestFit="1" customWidth="1"/>
    <col min="14611" max="14611" width="25.140625" style="1" bestFit="1" customWidth="1"/>
    <col min="14612" max="14612" width="33" style="1" bestFit="1" customWidth="1"/>
    <col min="14613" max="14613" width="25.140625" style="1" bestFit="1" customWidth="1"/>
    <col min="14614" max="14614" width="17.5703125" style="1" customWidth="1"/>
    <col min="14615" max="14615" width="16.28515625" style="1" customWidth="1"/>
    <col min="14616" max="14616" width="14.7109375" style="1" customWidth="1"/>
    <col min="14617" max="14617" width="17.42578125" style="1" customWidth="1"/>
    <col min="14618" max="14851" width="9.140625" style="1"/>
    <col min="14852" max="14852" width="93.28515625" style="1" customWidth="1"/>
    <col min="14853" max="14853" width="11.28515625" style="1" customWidth="1"/>
    <col min="14854" max="14854" width="22.140625" style="1" customWidth="1"/>
    <col min="14855" max="14856" width="18.5703125" style="1" customWidth="1"/>
    <col min="14857" max="14857" width="20.28515625" style="1" customWidth="1"/>
    <col min="14858" max="14861" width="18.5703125" style="1" customWidth="1"/>
    <col min="14862" max="14862" width="28.140625" style="1" customWidth="1"/>
    <col min="14863" max="14863" width="21.140625" style="1" customWidth="1"/>
    <col min="14864" max="14864" width="23.85546875" style="1" customWidth="1"/>
    <col min="14865" max="14865" width="38.5703125" style="1" bestFit="1" customWidth="1"/>
    <col min="14866" max="14866" width="23.42578125" style="1" bestFit="1" customWidth="1"/>
    <col min="14867" max="14867" width="25.140625" style="1" bestFit="1" customWidth="1"/>
    <col min="14868" max="14868" width="33" style="1" bestFit="1" customWidth="1"/>
    <col min="14869" max="14869" width="25.140625" style="1" bestFit="1" customWidth="1"/>
    <col min="14870" max="14870" width="17.5703125" style="1" customWidth="1"/>
    <col min="14871" max="14871" width="16.28515625" style="1" customWidth="1"/>
    <col min="14872" max="14872" width="14.7109375" style="1" customWidth="1"/>
    <col min="14873" max="14873" width="17.42578125" style="1" customWidth="1"/>
    <col min="14874" max="15107" width="9.140625" style="1"/>
    <col min="15108" max="15108" width="93.28515625" style="1" customWidth="1"/>
    <col min="15109" max="15109" width="11.28515625" style="1" customWidth="1"/>
    <col min="15110" max="15110" width="22.140625" style="1" customWidth="1"/>
    <col min="15111" max="15112" width="18.5703125" style="1" customWidth="1"/>
    <col min="15113" max="15113" width="20.28515625" style="1" customWidth="1"/>
    <col min="15114" max="15117" width="18.5703125" style="1" customWidth="1"/>
    <col min="15118" max="15118" width="28.140625" style="1" customWidth="1"/>
    <col min="15119" max="15119" width="21.140625" style="1" customWidth="1"/>
    <col min="15120" max="15120" width="23.85546875" style="1" customWidth="1"/>
    <col min="15121" max="15121" width="38.5703125" style="1" bestFit="1" customWidth="1"/>
    <col min="15122" max="15122" width="23.42578125" style="1" bestFit="1" customWidth="1"/>
    <col min="15123" max="15123" width="25.140625" style="1" bestFit="1" customWidth="1"/>
    <col min="15124" max="15124" width="33" style="1" bestFit="1" customWidth="1"/>
    <col min="15125" max="15125" width="25.140625" style="1" bestFit="1" customWidth="1"/>
    <col min="15126" max="15126" width="17.5703125" style="1" customWidth="1"/>
    <col min="15127" max="15127" width="16.28515625" style="1" customWidth="1"/>
    <col min="15128" max="15128" width="14.7109375" style="1" customWidth="1"/>
    <col min="15129" max="15129" width="17.42578125" style="1" customWidth="1"/>
    <col min="15130" max="15363" width="9.140625" style="1"/>
    <col min="15364" max="15364" width="93.28515625" style="1" customWidth="1"/>
    <col min="15365" max="15365" width="11.28515625" style="1" customWidth="1"/>
    <col min="15366" max="15366" width="22.140625" style="1" customWidth="1"/>
    <col min="15367" max="15368" width="18.5703125" style="1" customWidth="1"/>
    <col min="15369" max="15369" width="20.28515625" style="1" customWidth="1"/>
    <col min="15370" max="15373" width="18.5703125" style="1" customWidth="1"/>
    <col min="15374" max="15374" width="28.140625" style="1" customWidth="1"/>
    <col min="15375" max="15375" width="21.140625" style="1" customWidth="1"/>
    <col min="15376" max="15376" width="23.85546875" style="1" customWidth="1"/>
    <col min="15377" max="15377" width="38.5703125" style="1" bestFit="1" customWidth="1"/>
    <col min="15378" max="15378" width="23.42578125" style="1" bestFit="1" customWidth="1"/>
    <col min="15379" max="15379" width="25.140625" style="1" bestFit="1" customWidth="1"/>
    <col min="15380" max="15380" width="33" style="1" bestFit="1" customWidth="1"/>
    <col min="15381" max="15381" width="25.140625" style="1" bestFit="1" customWidth="1"/>
    <col min="15382" max="15382" width="17.5703125" style="1" customWidth="1"/>
    <col min="15383" max="15383" width="16.28515625" style="1" customWidth="1"/>
    <col min="15384" max="15384" width="14.7109375" style="1" customWidth="1"/>
    <col min="15385" max="15385" width="17.42578125" style="1" customWidth="1"/>
    <col min="15386" max="15619" width="9.140625" style="1"/>
    <col min="15620" max="15620" width="93.28515625" style="1" customWidth="1"/>
    <col min="15621" max="15621" width="11.28515625" style="1" customWidth="1"/>
    <col min="15622" max="15622" width="22.140625" style="1" customWidth="1"/>
    <col min="15623" max="15624" width="18.5703125" style="1" customWidth="1"/>
    <col min="15625" max="15625" width="20.28515625" style="1" customWidth="1"/>
    <col min="15626" max="15629" width="18.5703125" style="1" customWidth="1"/>
    <col min="15630" max="15630" width="28.140625" style="1" customWidth="1"/>
    <col min="15631" max="15631" width="21.140625" style="1" customWidth="1"/>
    <col min="15632" max="15632" width="23.85546875" style="1" customWidth="1"/>
    <col min="15633" max="15633" width="38.5703125" style="1" bestFit="1" customWidth="1"/>
    <col min="15634" max="15634" width="23.42578125" style="1" bestFit="1" customWidth="1"/>
    <col min="15635" max="15635" width="25.140625" style="1" bestFit="1" customWidth="1"/>
    <col min="15636" max="15636" width="33" style="1" bestFit="1" customWidth="1"/>
    <col min="15637" max="15637" width="25.140625" style="1" bestFit="1" customWidth="1"/>
    <col min="15638" max="15638" width="17.5703125" style="1" customWidth="1"/>
    <col min="15639" max="15639" width="16.28515625" style="1" customWidth="1"/>
    <col min="15640" max="15640" width="14.7109375" style="1" customWidth="1"/>
    <col min="15641" max="15641" width="17.42578125" style="1" customWidth="1"/>
    <col min="15642" max="15875" width="9.140625" style="1"/>
    <col min="15876" max="15876" width="93.28515625" style="1" customWidth="1"/>
    <col min="15877" max="15877" width="11.28515625" style="1" customWidth="1"/>
    <col min="15878" max="15878" width="22.140625" style="1" customWidth="1"/>
    <col min="15879" max="15880" width="18.5703125" style="1" customWidth="1"/>
    <col min="15881" max="15881" width="20.28515625" style="1" customWidth="1"/>
    <col min="15882" max="15885" width="18.5703125" style="1" customWidth="1"/>
    <col min="15886" max="15886" width="28.140625" style="1" customWidth="1"/>
    <col min="15887" max="15887" width="21.140625" style="1" customWidth="1"/>
    <col min="15888" max="15888" width="23.85546875" style="1" customWidth="1"/>
    <col min="15889" max="15889" width="38.5703125" style="1" bestFit="1" customWidth="1"/>
    <col min="15890" max="15890" width="23.42578125" style="1" bestFit="1" customWidth="1"/>
    <col min="15891" max="15891" width="25.140625" style="1" bestFit="1" customWidth="1"/>
    <col min="15892" max="15892" width="33" style="1" bestFit="1" customWidth="1"/>
    <col min="15893" max="15893" width="25.140625" style="1" bestFit="1" customWidth="1"/>
    <col min="15894" max="15894" width="17.5703125" style="1" customWidth="1"/>
    <col min="15895" max="15895" width="16.28515625" style="1" customWidth="1"/>
    <col min="15896" max="15896" width="14.7109375" style="1" customWidth="1"/>
    <col min="15897" max="15897" width="17.42578125" style="1" customWidth="1"/>
    <col min="15898" max="16131" width="9.140625" style="1"/>
    <col min="16132" max="16132" width="93.28515625" style="1" customWidth="1"/>
    <col min="16133" max="16133" width="11.28515625" style="1" customWidth="1"/>
    <col min="16134" max="16134" width="22.140625" style="1" customWidth="1"/>
    <col min="16135" max="16136" width="18.5703125" style="1" customWidth="1"/>
    <col min="16137" max="16137" width="20.28515625" style="1" customWidth="1"/>
    <col min="16138" max="16141" width="18.5703125" style="1" customWidth="1"/>
    <col min="16142" max="16142" width="28.140625" style="1" customWidth="1"/>
    <col min="16143" max="16143" width="21.140625" style="1" customWidth="1"/>
    <col min="16144" max="16144" width="23.85546875" style="1" customWidth="1"/>
    <col min="16145" max="16145" width="38.5703125" style="1" bestFit="1" customWidth="1"/>
    <col min="16146" max="16146" width="23.42578125" style="1" bestFit="1" customWidth="1"/>
    <col min="16147" max="16147" width="25.140625" style="1" bestFit="1" customWidth="1"/>
    <col min="16148" max="16148" width="33" style="1" bestFit="1" customWidth="1"/>
    <col min="16149" max="16149" width="25.140625" style="1" bestFit="1" customWidth="1"/>
    <col min="16150" max="16150" width="17.5703125" style="1" customWidth="1"/>
    <col min="16151" max="16151" width="16.28515625" style="1" customWidth="1"/>
    <col min="16152" max="16152" width="14.7109375" style="1" customWidth="1"/>
    <col min="16153" max="16153" width="17.42578125" style="1" customWidth="1"/>
    <col min="16154" max="16384" width="9.140625" style="1"/>
  </cols>
  <sheetData>
    <row r="1" spans="1:16" outlineLevel="1">
      <c r="A1" s="6" t="s">
        <v>0</v>
      </c>
      <c r="D1" s="3"/>
      <c r="E1" s="3"/>
      <c r="H1" s="1" t="s">
        <v>1</v>
      </c>
      <c r="L1" s="6"/>
    </row>
    <row r="2" spans="1:16" outlineLevel="1">
      <c r="A2" s="6" t="s">
        <v>2</v>
      </c>
      <c r="D2" s="3"/>
      <c r="E2" s="3"/>
      <c r="L2" s="6"/>
    </row>
    <row r="3" spans="1:16" outlineLevel="1">
      <c r="A3" s="6" t="s">
        <v>3</v>
      </c>
      <c r="D3" s="3"/>
      <c r="E3" s="3"/>
      <c r="H3" s="1" t="s">
        <v>4</v>
      </c>
      <c r="L3" s="6"/>
    </row>
    <row r="4" spans="1:16" outlineLevel="1">
      <c r="A4" s="6" t="s">
        <v>5</v>
      </c>
      <c r="D4" s="3"/>
      <c r="E4" s="3"/>
      <c r="H4" s="1" t="s">
        <v>379</v>
      </c>
      <c r="L4" s="6"/>
    </row>
    <row r="5" spans="1:16" ht="21" outlineLevel="1" thickBot="1">
      <c r="A5" s="6" t="s">
        <v>6</v>
      </c>
      <c r="D5" s="3"/>
      <c r="E5" s="3"/>
      <c r="L5" s="6"/>
    </row>
    <row r="6" spans="1:16" outlineLevel="1">
      <c r="A6" s="6" t="s">
        <v>0</v>
      </c>
      <c r="D6" s="3"/>
      <c r="E6" s="3"/>
      <c r="I6" s="204" t="s">
        <v>7</v>
      </c>
      <c r="J6" s="204"/>
      <c r="K6" s="145"/>
      <c r="L6" s="3"/>
      <c r="M6" s="114"/>
      <c r="N6" s="3"/>
      <c r="O6" s="123"/>
      <c r="P6" s="3"/>
    </row>
    <row r="7" spans="1:16" outlineLevel="1">
      <c r="A7" s="6" t="s">
        <v>8</v>
      </c>
      <c r="D7" s="3"/>
      <c r="E7" s="3"/>
      <c r="I7" s="205" t="s">
        <v>9</v>
      </c>
      <c r="J7" s="205"/>
      <c r="K7" s="146"/>
      <c r="L7" s="3"/>
      <c r="M7" s="114"/>
      <c r="N7" s="3"/>
      <c r="O7" s="123"/>
      <c r="P7" s="3"/>
    </row>
    <row r="8" spans="1:16" outlineLevel="1">
      <c r="A8" s="6" t="s">
        <v>3</v>
      </c>
      <c r="D8" s="3"/>
      <c r="E8" s="3"/>
      <c r="I8" s="205" t="s">
        <v>10</v>
      </c>
      <c r="J8" s="205"/>
      <c r="K8" s="146"/>
      <c r="L8" s="3"/>
      <c r="M8" s="114"/>
      <c r="N8" s="3"/>
      <c r="O8" s="123"/>
      <c r="P8" s="3"/>
    </row>
    <row r="9" spans="1:16" outlineLevel="1">
      <c r="A9" s="6" t="s">
        <v>11</v>
      </c>
      <c r="D9" s="3"/>
      <c r="E9" s="3"/>
      <c r="I9" s="205" t="s">
        <v>12</v>
      </c>
      <c r="J9" s="205"/>
      <c r="K9" s="146" t="s">
        <v>13</v>
      </c>
      <c r="L9" s="3"/>
      <c r="M9" s="114"/>
      <c r="N9" s="3"/>
      <c r="O9" s="123"/>
      <c r="P9" s="3"/>
    </row>
    <row r="10" spans="1:16" ht="21" outlineLevel="1" thickBot="1">
      <c r="A10" s="6" t="s">
        <v>6</v>
      </c>
      <c r="D10" s="3"/>
      <c r="E10" s="3"/>
      <c r="I10" s="206" t="s">
        <v>14</v>
      </c>
      <c r="J10" s="206"/>
      <c r="K10" s="147"/>
      <c r="L10" s="3"/>
      <c r="M10" s="114"/>
      <c r="N10" s="3"/>
      <c r="O10" s="123"/>
      <c r="P10" s="3"/>
    </row>
    <row r="11" spans="1:16" outlineLevel="1">
      <c r="D11" s="3"/>
      <c r="E11" s="3"/>
      <c r="L11" s="6"/>
    </row>
    <row r="12" spans="1:16" ht="21" outlineLevel="1" thickBot="1">
      <c r="C12" s="8"/>
      <c r="D12" s="8"/>
      <c r="E12" s="8"/>
      <c r="F12" s="148"/>
      <c r="I12" s="203"/>
      <c r="J12" s="203"/>
      <c r="L12" s="6"/>
    </row>
    <row r="13" spans="1:16" s="6" customFormat="1" ht="21" outlineLevel="1" thickBot="1">
      <c r="A13" s="9" t="s">
        <v>15</v>
      </c>
      <c r="B13" s="201">
        <v>2026</v>
      </c>
      <c r="C13" s="201"/>
      <c r="D13" s="201"/>
      <c r="E13" s="201"/>
      <c r="F13" s="201"/>
      <c r="G13" s="201"/>
      <c r="H13" s="201"/>
      <c r="I13" s="202" t="s">
        <v>16</v>
      </c>
      <c r="J13" s="202"/>
      <c r="K13" s="202"/>
      <c r="L13" s="10"/>
      <c r="M13" s="111"/>
      <c r="N13" s="10"/>
      <c r="O13" s="124"/>
      <c r="P13" s="10"/>
    </row>
    <row r="14" spans="1:16" s="6" customFormat="1" ht="21" outlineLevel="1" thickBot="1">
      <c r="A14" s="11" t="s">
        <v>17</v>
      </c>
      <c r="B14" s="192" t="s">
        <v>18</v>
      </c>
      <c r="C14" s="192"/>
      <c r="D14" s="192"/>
      <c r="E14" s="192"/>
      <c r="F14" s="192"/>
      <c r="G14" s="192"/>
      <c r="H14" s="192"/>
      <c r="I14" s="193" t="s">
        <v>19</v>
      </c>
      <c r="J14" s="193"/>
      <c r="K14" s="149">
        <v>33578224</v>
      </c>
      <c r="L14" s="12"/>
      <c r="M14" s="115"/>
      <c r="N14" s="12"/>
      <c r="O14" s="124"/>
      <c r="P14" s="12"/>
    </row>
    <row r="15" spans="1:16" ht="21" outlineLevel="1" thickBot="1">
      <c r="A15" s="11" t="s">
        <v>20</v>
      </c>
      <c r="B15" s="192" t="s">
        <v>21</v>
      </c>
      <c r="C15" s="192"/>
      <c r="D15" s="192"/>
      <c r="E15" s="192"/>
      <c r="F15" s="192"/>
      <c r="G15" s="192"/>
      <c r="H15" s="192"/>
      <c r="I15" s="193" t="s">
        <v>22</v>
      </c>
      <c r="J15" s="193"/>
      <c r="K15" s="149">
        <v>150</v>
      </c>
      <c r="L15" s="12"/>
      <c r="M15" s="115"/>
      <c r="N15" s="12"/>
      <c r="O15" s="124"/>
      <c r="P15" s="12"/>
    </row>
    <row r="16" spans="1:16" ht="21" outlineLevel="1" thickBot="1">
      <c r="A16" s="11" t="s">
        <v>23</v>
      </c>
      <c r="B16" s="192" t="s">
        <v>24</v>
      </c>
      <c r="C16" s="192"/>
      <c r="D16" s="192"/>
      <c r="E16" s="192"/>
      <c r="F16" s="192"/>
      <c r="G16" s="192"/>
      <c r="H16" s="192"/>
      <c r="I16" s="193" t="s">
        <v>25</v>
      </c>
      <c r="J16" s="193"/>
      <c r="K16" s="149">
        <v>2610490000</v>
      </c>
      <c r="L16" s="12"/>
      <c r="M16" s="115"/>
      <c r="N16" s="12"/>
      <c r="O16" s="124"/>
      <c r="P16" s="12"/>
    </row>
    <row r="17" spans="1:22" ht="21" outlineLevel="1" thickBot="1">
      <c r="A17" s="11" t="s">
        <v>26</v>
      </c>
      <c r="B17" s="192" t="s">
        <v>27</v>
      </c>
      <c r="C17" s="192"/>
      <c r="D17" s="192"/>
      <c r="E17" s="192"/>
      <c r="F17" s="192"/>
      <c r="G17" s="192"/>
      <c r="H17" s="192"/>
      <c r="I17" s="193" t="s">
        <v>28</v>
      </c>
      <c r="J17" s="193"/>
      <c r="K17" s="149"/>
      <c r="L17" s="12"/>
      <c r="M17" s="115"/>
      <c r="N17" s="12"/>
      <c r="O17" s="124"/>
      <c r="P17" s="12"/>
    </row>
    <row r="18" spans="1:22" ht="21" outlineLevel="1" thickBot="1">
      <c r="A18" s="11" t="s">
        <v>29</v>
      </c>
      <c r="B18" s="192" t="s">
        <v>30</v>
      </c>
      <c r="C18" s="192"/>
      <c r="D18" s="192"/>
      <c r="E18" s="192"/>
      <c r="F18" s="192"/>
      <c r="G18" s="192"/>
      <c r="H18" s="192"/>
      <c r="I18" s="193" t="s">
        <v>31</v>
      </c>
      <c r="J18" s="193"/>
      <c r="K18" s="149"/>
      <c r="L18" s="12"/>
      <c r="M18" s="115"/>
      <c r="N18" s="12"/>
      <c r="O18" s="124"/>
      <c r="P18" s="12"/>
    </row>
    <row r="19" spans="1:22" ht="21" outlineLevel="1" thickBot="1">
      <c r="A19" s="11" t="s">
        <v>32</v>
      </c>
      <c r="B19" s="192" t="s">
        <v>33</v>
      </c>
      <c r="C19" s="192"/>
      <c r="D19" s="192"/>
      <c r="E19" s="192"/>
      <c r="F19" s="192"/>
      <c r="G19" s="192"/>
      <c r="H19" s="192"/>
      <c r="I19" s="193" t="s">
        <v>34</v>
      </c>
      <c r="J19" s="193"/>
      <c r="K19" s="150" t="s">
        <v>35</v>
      </c>
      <c r="L19" s="13"/>
      <c r="M19" s="116"/>
      <c r="N19" s="13"/>
      <c r="O19" s="124"/>
      <c r="P19" s="13"/>
    </row>
    <row r="20" spans="1:22" ht="21" outlineLevel="1" thickBot="1">
      <c r="A20" s="11" t="s">
        <v>36</v>
      </c>
      <c r="B20" s="192" t="s">
        <v>37</v>
      </c>
      <c r="C20" s="192"/>
      <c r="D20" s="192"/>
      <c r="E20" s="192"/>
      <c r="F20" s="192"/>
      <c r="G20" s="192"/>
      <c r="H20" s="192"/>
      <c r="I20" s="151"/>
      <c r="J20" s="152"/>
      <c r="K20" s="149"/>
      <c r="L20" s="12"/>
      <c r="M20" s="115"/>
      <c r="N20" s="12"/>
      <c r="O20" s="124"/>
      <c r="P20" s="12"/>
    </row>
    <row r="21" spans="1:22" ht="21" outlineLevel="1" thickBot="1">
      <c r="A21" s="11" t="s">
        <v>38</v>
      </c>
      <c r="B21" s="192" t="s">
        <v>39</v>
      </c>
      <c r="C21" s="192"/>
      <c r="D21" s="192"/>
      <c r="E21" s="192"/>
      <c r="F21" s="192"/>
      <c r="G21" s="192"/>
      <c r="H21" s="192"/>
      <c r="I21" s="151"/>
      <c r="J21" s="152"/>
      <c r="K21" s="149"/>
      <c r="L21" s="12"/>
      <c r="M21" s="115"/>
      <c r="N21" s="12"/>
      <c r="O21" s="124"/>
      <c r="P21" s="12"/>
    </row>
    <row r="22" spans="1:22" ht="21" outlineLevel="1" thickBot="1">
      <c r="A22" s="11" t="s">
        <v>40</v>
      </c>
      <c r="B22" s="200">
        <v>802</v>
      </c>
      <c r="C22" s="200"/>
      <c r="D22" s="200"/>
      <c r="E22" s="200"/>
      <c r="F22" s="200"/>
      <c r="G22" s="200"/>
      <c r="H22" s="200"/>
      <c r="I22" s="193" t="s">
        <v>41</v>
      </c>
      <c r="J22" s="193"/>
      <c r="K22" s="149"/>
      <c r="L22" s="12"/>
      <c r="M22" s="115"/>
      <c r="N22" s="12"/>
      <c r="O22" s="124"/>
      <c r="P22" s="12"/>
    </row>
    <row r="23" spans="1:22" ht="21" outlineLevel="1" thickBot="1">
      <c r="A23" s="11" t="s">
        <v>42</v>
      </c>
      <c r="B23" s="192" t="s">
        <v>43</v>
      </c>
      <c r="C23" s="192"/>
      <c r="D23" s="192"/>
      <c r="E23" s="192"/>
      <c r="F23" s="192"/>
      <c r="G23" s="192"/>
      <c r="H23" s="192"/>
      <c r="I23" s="193" t="s">
        <v>44</v>
      </c>
      <c r="J23" s="193"/>
      <c r="K23" s="149"/>
      <c r="L23" s="12"/>
      <c r="M23" s="115"/>
      <c r="N23" s="12"/>
      <c r="O23" s="124"/>
      <c r="P23" s="12"/>
    </row>
    <row r="24" spans="1:22" ht="21" outlineLevel="1" thickBot="1">
      <c r="A24" s="11" t="s">
        <v>45</v>
      </c>
      <c r="B24" s="194" t="s">
        <v>46</v>
      </c>
      <c r="C24" s="194"/>
      <c r="D24" s="194"/>
      <c r="E24" s="194"/>
      <c r="F24" s="194"/>
      <c r="G24" s="194"/>
      <c r="H24" s="194"/>
      <c r="I24" s="153"/>
      <c r="J24" s="154"/>
      <c r="K24" s="153"/>
      <c r="L24" s="12"/>
      <c r="M24" s="115"/>
      <c r="N24" s="12"/>
      <c r="O24" s="124"/>
      <c r="P24" s="12"/>
    </row>
    <row r="25" spans="1:22" ht="21" outlineLevel="1" thickBot="1">
      <c r="A25" s="11" t="s">
        <v>47</v>
      </c>
      <c r="B25" s="192" t="s">
        <v>48</v>
      </c>
      <c r="C25" s="192"/>
      <c r="D25" s="192"/>
      <c r="E25" s="192"/>
      <c r="F25" s="192"/>
      <c r="G25" s="192"/>
      <c r="H25" s="192"/>
      <c r="L25" s="6"/>
      <c r="P25" s="12"/>
      <c r="T25" s="14"/>
      <c r="V25" s="15"/>
    </row>
    <row r="26" spans="1:22">
      <c r="A26" s="99"/>
      <c r="B26" s="16"/>
      <c r="P26" s="12"/>
      <c r="Q26" s="1" t="s">
        <v>49</v>
      </c>
      <c r="R26" s="17">
        <f>F55+F70+F99+F122</f>
        <v>165712.01346625001</v>
      </c>
    </row>
    <row r="27" spans="1:22">
      <c r="A27" s="189" t="s">
        <v>50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"/>
      <c r="M27" s="111"/>
      <c r="N27" s="10"/>
      <c r="O27" s="124"/>
      <c r="P27" s="12"/>
      <c r="Q27" s="14" t="s">
        <v>51</v>
      </c>
      <c r="R27" s="17">
        <f>F56+F71+F100+F123</f>
        <v>34999.835319712503</v>
      </c>
      <c r="S27" s="14"/>
    </row>
    <row r="28" spans="1:22">
      <c r="A28" s="10"/>
      <c r="B28" s="16"/>
      <c r="C28" s="10"/>
      <c r="D28" s="10"/>
      <c r="E28" s="10"/>
      <c r="F28" s="18"/>
      <c r="G28" s="18"/>
      <c r="H28" s="18"/>
      <c r="I28" s="18"/>
      <c r="J28" s="155"/>
      <c r="K28" s="156"/>
      <c r="L28" s="19"/>
      <c r="M28" s="117"/>
      <c r="N28" s="100"/>
      <c r="O28" s="136"/>
      <c r="P28" s="12"/>
      <c r="Q28" s="14" t="s">
        <v>377</v>
      </c>
      <c r="R28" s="17">
        <f>F78+F102+F125</f>
        <v>34753.920332037516</v>
      </c>
      <c r="S28" s="14"/>
    </row>
    <row r="29" spans="1:22" s="6" customFormat="1" ht="25.5" customHeight="1">
      <c r="A29" s="195" t="s">
        <v>52</v>
      </c>
      <c r="B29" s="196" t="s">
        <v>53</v>
      </c>
      <c r="C29" s="197" t="s">
        <v>54</v>
      </c>
      <c r="D29" s="198" t="s">
        <v>55</v>
      </c>
      <c r="E29" s="199" t="s">
        <v>56</v>
      </c>
      <c r="F29" s="188" t="s">
        <v>57</v>
      </c>
      <c r="G29" s="188" t="s">
        <v>58</v>
      </c>
      <c r="H29" s="188"/>
      <c r="I29" s="188"/>
      <c r="J29" s="188"/>
      <c r="K29" s="188" t="s">
        <v>59</v>
      </c>
      <c r="L29" s="10"/>
      <c r="M29" s="111"/>
      <c r="N29" s="10"/>
      <c r="O29" s="124"/>
      <c r="P29" s="12"/>
      <c r="Q29" s="14" t="s">
        <v>60</v>
      </c>
      <c r="R29" s="24">
        <f>F79+F103+F131</f>
        <v>6759.8526649999994</v>
      </c>
      <c r="S29" s="7"/>
      <c r="U29" s="12"/>
      <c r="V29" s="189"/>
    </row>
    <row r="30" spans="1:22" s="6" customFormat="1" ht="79.5" customHeight="1">
      <c r="A30" s="195"/>
      <c r="B30" s="196"/>
      <c r="C30" s="197"/>
      <c r="D30" s="198"/>
      <c r="E30" s="199"/>
      <c r="F30" s="188"/>
      <c r="G30" s="158" t="s">
        <v>61</v>
      </c>
      <c r="H30" s="158" t="s">
        <v>62</v>
      </c>
      <c r="I30" s="158" t="s">
        <v>63</v>
      </c>
      <c r="J30" s="159" t="s">
        <v>64</v>
      </c>
      <c r="K30" s="188"/>
      <c r="L30" s="10" t="s">
        <v>65</v>
      </c>
      <c r="M30" s="111" t="s">
        <v>376</v>
      </c>
      <c r="N30" s="10"/>
      <c r="O30" s="124"/>
      <c r="P30" s="12"/>
      <c r="Q30" s="25" t="s">
        <v>66</v>
      </c>
      <c r="R30" s="17">
        <f>F72+F101+F124</f>
        <v>3955.8963490000001</v>
      </c>
      <c r="S30" s="26"/>
      <c r="U30" s="27"/>
      <c r="V30" s="189"/>
    </row>
    <row r="31" spans="1:22" s="6" customFormat="1">
      <c r="A31" s="20">
        <v>1</v>
      </c>
      <c r="B31" s="28">
        <v>2</v>
      </c>
      <c r="C31" s="21">
        <v>3</v>
      </c>
      <c r="D31" s="22">
        <v>4</v>
      </c>
      <c r="E31" s="23">
        <v>5</v>
      </c>
      <c r="F31" s="157">
        <v>6</v>
      </c>
      <c r="G31" s="157">
        <v>7</v>
      </c>
      <c r="H31" s="157">
        <v>8</v>
      </c>
      <c r="I31" s="157">
        <v>9</v>
      </c>
      <c r="J31" s="157">
        <v>10</v>
      </c>
      <c r="K31" s="157">
        <v>11</v>
      </c>
      <c r="L31" s="10"/>
      <c r="M31" s="111"/>
      <c r="N31" s="10"/>
      <c r="O31" s="124"/>
      <c r="P31" s="12"/>
      <c r="Q31" s="6" t="s">
        <v>67</v>
      </c>
      <c r="R31" s="17">
        <f>F80+F104+F137</f>
        <v>9623.4353609999998</v>
      </c>
    </row>
    <row r="32" spans="1:22" s="5" customFormat="1">
      <c r="A32" s="101" t="s">
        <v>68</v>
      </c>
      <c r="B32" s="38">
        <v>1</v>
      </c>
      <c r="C32" s="51">
        <v>1000</v>
      </c>
      <c r="D32" s="60" t="s">
        <v>69</v>
      </c>
      <c r="E32" s="60"/>
      <c r="F32" s="160"/>
      <c r="G32" s="160"/>
      <c r="H32" s="160"/>
      <c r="I32" s="160"/>
      <c r="J32" s="160"/>
      <c r="K32" s="160"/>
      <c r="L32" s="29"/>
      <c r="M32" s="112"/>
      <c r="N32" s="61"/>
      <c r="O32" s="125"/>
      <c r="P32" s="12"/>
      <c r="Q32" s="6" t="s">
        <v>70</v>
      </c>
      <c r="R32" s="17">
        <f>F106+F143</f>
        <v>36728.69</v>
      </c>
      <c r="S32" s="30"/>
      <c r="U32" s="30"/>
      <c r="V32" s="30"/>
    </row>
    <row r="33" spans="1:23" s="35" customFormat="1">
      <c r="A33" s="90" t="s">
        <v>71</v>
      </c>
      <c r="B33" s="38">
        <v>2</v>
      </c>
      <c r="C33" s="51">
        <v>1010</v>
      </c>
      <c r="D33" s="52">
        <v>310515.7</v>
      </c>
      <c r="E33" s="52">
        <v>316412.70506000001</v>
      </c>
      <c r="F33" s="161">
        <v>343960.67841999995</v>
      </c>
      <c r="G33" s="161">
        <v>68242.551769999991</v>
      </c>
      <c r="H33" s="161">
        <v>83936.214959999998</v>
      </c>
      <c r="I33" s="161">
        <v>104033.36168999999</v>
      </c>
      <c r="J33" s="161">
        <v>87748.550000000017</v>
      </c>
      <c r="K33" s="162"/>
      <c r="L33" s="31"/>
      <c r="M33" s="118"/>
      <c r="N33" s="137"/>
      <c r="O33" s="138"/>
      <c r="P33" s="12"/>
      <c r="Q33" s="6" t="s">
        <v>378</v>
      </c>
      <c r="R33" s="17">
        <f>F183</f>
        <v>30724.712606999998</v>
      </c>
      <c r="S33" s="32"/>
      <c r="T33" s="33"/>
      <c r="U33" s="34"/>
      <c r="V33" s="34"/>
      <c r="W33" s="5"/>
    </row>
    <row r="34" spans="1:23" s="35" customFormat="1" ht="60.75">
      <c r="A34" s="90" t="s">
        <v>72</v>
      </c>
      <c r="B34" s="38">
        <f>B33+1</f>
        <v>3</v>
      </c>
      <c r="C34" s="51">
        <v>1020</v>
      </c>
      <c r="D34" s="52">
        <v>0</v>
      </c>
      <c r="E34" s="52">
        <v>107.93272</v>
      </c>
      <c r="F34" s="161">
        <v>468.9</v>
      </c>
      <c r="G34" s="161">
        <v>100.2</v>
      </c>
      <c r="H34" s="161">
        <v>122.9</v>
      </c>
      <c r="I34" s="161">
        <v>122.9</v>
      </c>
      <c r="J34" s="161">
        <v>122.9</v>
      </c>
      <c r="K34" s="162"/>
      <c r="L34" s="36"/>
      <c r="M34" s="118"/>
      <c r="N34" s="137"/>
      <c r="O34" s="138"/>
      <c r="P34" s="12"/>
      <c r="Q34" s="37">
        <f>F34-F54</f>
        <v>0</v>
      </c>
      <c r="R34" s="37">
        <f>G34-G54</f>
        <v>0</v>
      </c>
      <c r="S34" s="37">
        <f>H34-H54</f>
        <v>0</v>
      </c>
      <c r="T34" s="37">
        <f>I34-I54</f>
        <v>0</v>
      </c>
      <c r="U34" s="37">
        <f>J34-J54</f>
        <v>0</v>
      </c>
      <c r="V34" s="30"/>
      <c r="W34" s="5"/>
    </row>
    <row r="35" spans="1:23" s="35" customFormat="1" ht="40.5">
      <c r="A35" s="90" t="s">
        <v>73</v>
      </c>
      <c r="B35" s="38">
        <f t="shared" ref="B35:B98" si="0">B34+1</f>
        <v>4</v>
      </c>
      <c r="C35" s="51">
        <v>1030</v>
      </c>
      <c r="D35" s="52">
        <v>247941.2</v>
      </c>
      <c r="E35" s="52">
        <v>247026.72034</v>
      </c>
      <c r="F35" s="161">
        <v>247933</v>
      </c>
      <c r="G35" s="161">
        <v>50167.004719999997</v>
      </c>
      <c r="H35" s="161">
        <v>61720.45296000001</v>
      </c>
      <c r="I35" s="161">
        <v>76386.142319999999</v>
      </c>
      <c r="J35" s="161">
        <v>59659.400000000009</v>
      </c>
      <c r="K35" s="162"/>
      <c r="L35" s="36"/>
      <c r="M35" s="118"/>
      <c r="N35" s="137"/>
      <c r="O35" s="138"/>
      <c r="P35" s="12"/>
      <c r="Q35" s="135">
        <f>F35+F51-F69-F169</f>
        <v>-2.9103830456733704E-11</v>
      </c>
      <c r="R35" s="37">
        <f>G35+G51-G69-G169</f>
        <v>0</v>
      </c>
      <c r="S35" s="37">
        <f>H35+H51-H69-H169</f>
        <v>0</v>
      </c>
      <c r="T35" s="37">
        <f>I35+I51-I69-I169</f>
        <v>0</v>
      </c>
      <c r="U35" s="37">
        <f>J35+J51-J69-J169</f>
        <v>0</v>
      </c>
      <c r="V35" s="30"/>
      <c r="W35" s="5"/>
    </row>
    <row r="36" spans="1:23" s="35" customFormat="1" ht="25.5">
      <c r="A36" s="90" t="s">
        <v>74</v>
      </c>
      <c r="B36" s="38">
        <f t="shared" si="0"/>
        <v>5</v>
      </c>
      <c r="C36" s="51">
        <v>1040</v>
      </c>
      <c r="D36" s="52">
        <v>21096.9</v>
      </c>
      <c r="E36" s="52">
        <v>30017.779999999995</v>
      </c>
      <c r="F36" s="161">
        <v>35847.69</v>
      </c>
      <c r="G36" s="161">
        <v>12347.81</v>
      </c>
      <c r="H36" s="161">
        <v>7294.83</v>
      </c>
      <c r="I36" s="161">
        <v>5630.9000000000005</v>
      </c>
      <c r="J36" s="161">
        <v>10574.149999999998</v>
      </c>
      <c r="K36" s="162"/>
      <c r="L36" s="36"/>
      <c r="M36" s="118"/>
      <c r="N36" s="137"/>
      <c r="O36" s="138"/>
      <c r="P36" s="12"/>
      <c r="Q36" s="37">
        <f>F36-F143</f>
        <v>0</v>
      </c>
      <c r="R36" s="37">
        <f>G36-G143</f>
        <v>0</v>
      </c>
      <c r="S36" s="37">
        <f>H36-H143</f>
        <v>0</v>
      </c>
      <c r="T36" s="37">
        <f>I36-I143</f>
        <v>0</v>
      </c>
      <c r="U36" s="37">
        <f>J36-J143</f>
        <v>0</v>
      </c>
      <c r="V36" s="30"/>
      <c r="W36" s="5"/>
    </row>
    <row r="37" spans="1:23" s="44" customFormat="1" ht="25.5" outlineLevel="1">
      <c r="A37" s="102" t="s">
        <v>75</v>
      </c>
      <c r="B37" s="38">
        <f>B36+1</f>
        <v>6</v>
      </c>
      <c r="C37" s="38" t="s">
        <v>76</v>
      </c>
      <c r="D37" s="39">
        <v>21096.9</v>
      </c>
      <c r="E37" s="39">
        <v>30017.779999999995</v>
      </c>
      <c r="F37" s="163">
        <v>35847.69</v>
      </c>
      <c r="G37" s="163">
        <v>12347.81</v>
      </c>
      <c r="H37" s="163">
        <v>7294.83</v>
      </c>
      <c r="I37" s="163">
        <v>5630.9000000000005</v>
      </c>
      <c r="J37" s="163">
        <v>10574.149999999998</v>
      </c>
      <c r="K37" s="164"/>
      <c r="L37" s="40"/>
      <c r="M37" s="119"/>
      <c r="N37" s="64"/>
      <c r="O37" s="126"/>
      <c r="P37" s="12"/>
      <c r="Q37" s="41"/>
      <c r="R37" s="41"/>
      <c r="S37" s="41"/>
      <c r="T37" s="42"/>
      <c r="U37" s="42"/>
      <c r="V37" s="42"/>
      <c r="W37" s="43"/>
    </row>
    <row r="38" spans="1:23" s="44" customFormat="1" outlineLevel="1">
      <c r="A38" s="102" t="s">
        <v>77</v>
      </c>
      <c r="B38" s="38">
        <f t="shared" si="0"/>
        <v>7</v>
      </c>
      <c r="C38" s="38" t="s">
        <v>78</v>
      </c>
      <c r="D38" s="39">
        <v>0</v>
      </c>
      <c r="E38" s="39">
        <v>0</v>
      </c>
      <c r="F38" s="163">
        <v>0</v>
      </c>
      <c r="G38" s="163">
        <v>0</v>
      </c>
      <c r="H38" s="163">
        <v>0</v>
      </c>
      <c r="I38" s="163">
        <v>0</v>
      </c>
      <c r="J38" s="163">
        <v>0</v>
      </c>
      <c r="K38" s="164"/>
      <c r="L38" s="40"/>
      <c r="M38" s="119"/>
      <c r="N38" s="64"/>
      <c r="O38" s="126"/>
      <c r="P38" s="12"/>
      <c r="Q38" s="42"/>
      <c r="R38" s="42"/>
      <c r="S38" s="42"/>
      <c r="T38" s="42"/>
      <c r="U38" s="42"/>
      <c r="V38" s="42"/>
      <c r="W38" s="43"/>
    </row>
    <row r="39" spans="1:23" s="44" customFormat="1" outlineLevel="1">
      <c r="A39" s="102" t="s">
        <v>79</v>
      </c>
      <c r="B39" s="38">
        <f t="shared" si="0"/>
        <v>8</v>
      </c>
      <c r="C39" s="38" t="s">
        <v>80</v>
      </c>
      <c r="D39" s="39">
        <v>0</v>
      </c>
      <c r="E39" s="39">
        <v>0</v>
      </c>
      <c r="F39" s="163">
        <v>0</v>
      </c>
      <c r="G39" s="163">
        <v>0</v>
      </c>
      <c r="H39" s="163">
        <v>0</v>
      </c>
      <c r="I39" s="163">
        <v>0</v>
      </c>
      <c r="J39" s="163">
        <v>0</v>
      </c>
      <c r="K39" s="164"/>
      <c r="L39" s="40"/>
      <c r="M39" s="119"/>
      <c r="N39" s="64"/>
      <c r="O39" s="126"/>
      <c r="P39" s="12"/>
      <c r="Q39" s="42"/>
      <c r="R39" s="42"/>
      <c r="S39" s="42"/>
      <c r="T39" s="42"/>
      <c r="U39" s="42"/>
      <c r="V39" s="42"/>
      <c r="W39" s="43"/>
    </row>
    <row r="40" spans="1:23" s="35" customFormat="1" ht="40.5">
      <c r="A40" s="90" t="s">
        <v>81</v>
      </c>
      <c r="B40" s="51">
        <f>B39+1</f>
        <v>9</v>
      </c>
      <c r="C40" s="51">
        <v>1050</v>
      </c>
      <c r="D40" s="52">
        <v>15715.1</v>
      </c>
      <c r="E40" s="52">
        <v>14707.6</v>
      </c>
      <c r="F40" s="161">
        <v>33348.5</v>
      </c>
      <c r="G40" s="161">
        <v>1567.1</v>
      </c>
      <c r="H40" s="161">
        <v>5917.2</v>
      </c>
      <c r="I40" s="161">
        <v>10077.1</v>
      </c>
      <c r="J40" s="161">
        <v>15787.1</v>
      </c>
      <c r="K40" s="162"/>
      <c r="L40" s="36"/>
      <c r="M40" s="118"/>
      <c r="N40" s="137"/>
      <c r="O40" s="138"/>
      <c r="P40" s="12"/>
      <c r="Q40" s="37">
        <f>F40-F121-F153</f>
        <v>0</v>
      </c>
      <c r="R40" s="37">
        <f>G40-G121-G153</f>
        <v>0</v>
      </c>
      <c r="S40" s="37">
        <f>H40-H121-H153</f>
        <v>0</v>
      </c>
      <c r="T40" s="37">
        <f>I40-I121-I153</f>
        <v>0</v>
      </c>
      <c r="U40" s="37">
        <f>J40-J121-J153</f>
        <v>0</v>
      </c>
      <c r="V40" s="30"/>
      <c r="W40" s="5"/>
    </row>
    <row r="41" spans="1:23" s="35" customFormat="1" ht="25.5">
      <c r="A41" s="90" t="s">
        <v>82</v>
      </c>
      <c r="B41" s="51">
        <f t="shared" si="0"/>
        <v>10</v>
      </c>
      <c r="C41" s="51">
        <v>1060</v>
      </c>
      <c r="D41" s="52">
        <v>25762.5</v>
      </c>
      <c r="E41" s="52">
        <v>24552.671999999999</v>
      </c>
      <c r="F41" s="161">
        <v>26362.58842</v>
      </c>
      <c r="G41" s="161">
        <v>4060.43705</v>
      </c>
      <c r="H41" s="161">
        <v>8880.8319999999985</v>
      </c>
      <c r="I41" s="161">
        <v>11816.319370000001</v>
      </c>
      <c r="J41" s="161">
        <v>1605</v>
      </c>
      <c r="K41" s="162"/>
      <c r="L41" s="36"/>
      <c r="M41" s="118"/>
      <c r="N41" s="137"/>
      <c r="O41" s="138"/>
      <c r="P41" s="12"/>
      <c r="Q41" s="45">
        <f>F41+F52-F98</f>
        <v>0</v>
      </c>
      <c r="R41" s="37">
        <f>G41+G52-G98</f>
        <v>0</v>
      </c>
      <c r="S41" s="45">
        <f>H41+H52-H98</f>
        <v>0</v>
      </c>
      <c r="T41" s="37">
        <f>I41+I52-I98</f>
        <v>0</v>
      </c>
      <c r="U41" s="37">
        <f>J41+J52-J98</f>
        <v>0</v>
      </c>
      <c r="V41" s="30"/>
      <c r="W41" s="5"/>
    </row>
    <row r="42" spans="1:23" s="49" customFormat="1" outlineLevel="1">
      <c r="A42" s="59" t="s">
        <v>83</v>
      </c>
      <c r="B42" s="46">
        <f t="shared" si="0"/>
        <v>11</v>
      </c>
      <c r="C42" s="46" t="s">
        <v>84</v>
      </c>
      <c r="D42" s="47">
        <v>763.1</v>
      </c>
      <c r="E42" s="47">
        <v>793</v>
      </c>
      <c r="F42" s="165">
        <v>893</v>
      </c>
      <c r="G42" s="165">
        <v>200</v>
      </c>
      <c r="H42" s="165">
        <v>200</v>
      </c>
      <c r="I42" s="165">
        <v>268</v>
      </c>
      <c r="J42" s="165">
        <v>225</v>
      </c>
      <c r="K42" s="160"/>
      <c r="L42" s="48"/>
      <c r="M42" s="112"/>
      <c r="N42" s="61"/>
      <c r="O42" s="125"/>
      <c r="P42" s="12"/>
      <c r="Q42" s="30"/>
      <c r="S42" s="30"/>
      <c r="T42" s="30"/>
      <c r="U42" s="30"/>
      <c r="V42" s="30"/>
    </row>
    <row r="43" spans="1:23" s="49" customFormat="1" outlineLevel="1">
      <c r="A43" s="59" t="s">
        <v>85</v>
      </c>
      <c r="B43" s="46">
        <f t="shared" si="0"/>
        <v>12</v>
      </c>
      <c r="C43" s="46" t="s">
        <v>86</v>
      </c>
      <c r="D43" s="47">
        <v>12.5</v>
      </c>
      <c r="E43" s="47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0"/>
      <c r="L43" s="48"/>
      <c r="M43" s="112"/>
      <c r="N43" s="61"/>
      <c r="O43" s="125"/>
      <c r="P43" s="12"/>
      <c r="Q43" s="30"/>
      <c r="S43" s="30"/>
      <c r="T43" s="30"/>
      <c r="U43" s="30"/>
      <c r="V43" s="30"/>
    </row>
    <row r="44" spans="1:23" s="49" customFormat="1" outlineLevel="1">
      <c r="A44" s="59" t="s">
        <v>87</v>
      </c>
      <c r="B44" s="46">
        <f t="shared" si="0"/>
        <v>13</v>
      </c>
      <c r="C44" s="46" t="s">
        <v>88</v>
      </c>
      <c r="D44" s="47">
        <v>949.1</v>
      </c>
      <c r="E44" s="47">
        <v>3828.902</v>
      </c>
      <c r="F44" s="165">
        <v>4113.57</v>
      </c>
      <c r="G44" s="165">
        <v>600</v>
      </c>
      <c r="H44" s="165">
        <v>1223.57</v>
      </c>
      <c r="I44" s="165">
        <v>1310</v>
      </c>
      <c r="J44" s="165">
        <v>980</v>
      </c>
      <c r="K44" s="160"/>
      <c r="L44" s="48"/>
      <c r="M44" s="112"/>
      <c r="N44" s="61"/>
      <c r="O44" s="125"/>
      <c r="P44" s="12"/>
      <c r="Q44" s="30"/>
      <c r="S44" s="30"/>
      <c r="T44" s="30"/>
      <c r="U44" s="30"/>
      <c r="V44" s="30"/>
    </row>
    <row r="45" spans="1:23" s="49" customFormat="1" outlineLevel="1">
      <c r="A45" s="59" t="s">
        <v>89</v>
      </c>
      <c r="B45" s="46">
        <f t="shared" si="0"/>
        <v>14</v>
      </c>
      <c r="C45" s="46" t="s">
        <v>90</v>
      </c>
      <c r="D45" s="47">
        <v>2249.3000000000002</v>
      </c>
      <c r="E45" s="47">
        <v>2394.6</v>
      </c>
      <c r="F45" s="165">
        <v>3441.5</v>
      </c>
      <c r="G45" s="165">
        <v>1741.5</v>
      </c>
      <c r="H45" s="165">
        <v>300</v>
      </c>
      <c r="I45" s="165">
        <v>1000</v>
      </c>
      <c r="J45" s="165">
        <v>400</v>
      </c>
      <c r="K45" s="160"/>
      <c r="L45" s="48"/>
      <c r="M45" s="112"/>
      <c r="N45" s="61"/>
      <c r="O45" s="125"/>
      <c r="P45" s="12"/>
      <c r="Q45" s="30"/>
      <c r="R45" s="30"/>
      <c r="S45" s="30"/>
      <c r="T45" s="30"/>
      <c r="U45" s="30"/>
      <c r="V45" s="30"/>
    </row>
    <row r="46" spans="1:23" s="49" customFormat="1" outlineLevel="1">
      <c r="A46" s="59" t="s">
        <v>91</v>
      </c>
      <c r="B46" s="46">
        <f t="shared" si="0"/>
        <v>15</v>
      </c>
      <c r="C46" s="46" t="s">
        <v>92</v>
      </c>
      <c r="D46" s="47">
        <v>0</v>
      </c>
      <c r="E46" s="47">
        <v>0</v>
      </c>
      <c r="F46" s="165">
        <v>0</v>
      </c>
      <c r="G46" s="165">
        <v>0</v>
      </c>
      <c r="H46" s="165">
        <v>0</v>
      </c>
      <c r="I46" s="165">
        <v>0</v>
      </c>
      <c r="J46" s="165">
        <v>0</v>
      </c>
      <c r="K46" s="160"/>
      <c r="L46" s="48"/>
      <c r="M46" s="112"/>
      <c r="N46" s="61"/>
      <c r="O46" s="125"/>
      <c r="P46" s="12"/>
      <c r="Q46" s="30"/>
      <c r="R46" s="30"/>
      <c r="S46" s="30"/>
      <c r="T46" s="30"/>
      <c r="U46" s="30"/>
      <c r="V46" s="30"/>
      <c r="W46" s="50"/>
    </row>
    <row r="47" spans="1:23" s="49" customFormat="1" ht="60.75" outlineLevel="1">
      <c r="A47" s="59" t="s">
        <v>93</v>
      </c>
      <c r="B47" s="46">
        <f t="shared" si="0"/>
        <v>16</v>
      </c>
      <c r="C47" s="46" t="s">
        <v>94</v>
      </c>
      <c r="D47" s="47">
        <v>0</v>
      </c>
      <c r="E47" s="47">
        <v>0</v>
      </c>
      <c r="F47" s="165">
        <v>0</v>
      </c>
      <c r="G47" s="165">
        <v>0</v>
      </c>
      <c r="H47" s="165">
        <v>0</v>
      </c>
      <c r="I47" s="165">
        <v>0</v>
      </c>
      <c r="J47" s="165">
        <v>0</v>
      </c>
      <c r="K47" s="160"/>
      <c r="L47" s="48"/>
      <c r="M47" s="112"/>
      <c r="N47" s="61"/>
      <c r="O47" s="125"/>
      <c r="P47" s="12"/>
      <c r="Q47" s="30"/>
      <c r="R47" s="30"/>
      <c r="S47" s="30"/>
      <c r="T47" s="30"/>
      <c r="U47" s="30"/>
      <c r="V47" s="30"/>
      <c r="W47" s="50"/>
    </row>
    <row r="48" spans="1:23" s="49" customFormat="1" ht="40.5" outlineLevel="1">
      <c r="A48" s="59" t="s">
        <v>95</v>
      </c>
      <c r="B48" s="46">
        <f t="shared" si="0"/>
        <v>17</v>
      </c>
      <c r="C48" s="46" t="s">
        <v>96</v>
      </c>
      <c r="D48" s="47">
        <v>0</v>
      </c>
      <c r="E48" s="47">
        <v>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0"/>
      <c r="L48" s="48"/>
      <c r="M48" s="112"/>
      <c r="N48" s="61"/>
      <c r="O48" s="125"/>
      <c r="P48" s="12"/>
      <c r="Q48" s="30"/>
      <c r="R48" s="30"/>
      <c r="S48" s="30"/>
      <c r="T48" s="30"/>
      <c r="U48" s="30"/>
      <c r="V48" s="30"/>
      <c r="W48" s="50"/>
    </row>
    <row r="49" spans="1:23" s="49" customFormat="1" outlineLevel="1">
      <c r="A49" s="59" t="s">
        <v>97</v>
      </c>
      <c r="B49" s="46">
        <f t="shared" si="0"/>
        <v>18</v>
      </c>
      <c r="C49" s="46" t="s">
        <v>98</v>
      </c>
      <c r="D49" s="47">
        <v>14482.6</v>
      </c>
      <c r="E49" s="47">
        <v>6926.07</v>
      </c>
      <c r="F49" s="165">
        <v>10943.83078</v>
      </c>
      <c r="G49" s="165">
        <v>1518.93705</v>
      </c>
      <c r="H49" s="165">
        <v>2254.5619999999999</v>
      </c>
      <c r="I49" s="165">
        <v>7170.3317299999999</v>
      </c>
      <c r="J49" s="165">
        <v>0</v>
      </c>
      <c r="K49" s="160"/>
      <c r="L49" s="48"/>
      <c r="M49" s="112"/>
      <c r="N49" s="61"/>
      <c r="O49" s="125"/>
      <c r="P49" s="12"/>
      <c r="Q49" s="30"/>
      <c r="R49" s="30"/>
      <c r="S49" s="30"/>
      <c r="T49" s="30"/>
      <c r="U49" s="30"/>
      <c r="V49" s="30"/>
      <c r="W49" s="50"/>
    </row>
    <row r="50" spans="1:23" s="49" customFormat="1" outlineLevel="1">
      <c r="A50" s="59" t="s">
        <v>99</v>
      </c>
      <c r="B50" s="46">
        <f t="shared" si="0"/>
        <v>19</v>
      </c>
      <c r="C50" s="46" t="s">
        <v>100</v>
      </c>
      <c r="D50" s="47">
        <v>7305.9</v>
      </c>
      <c r="E50" s="47">
        <v>10610.099999999999</v>
      </c>
      <c r="F50" s="165">
        <v>6970.6876400000001</v>
      </c>
      <c r="G50" s="165">
        <v>0</v>
      </c>
      <c r="H50" s="165">
        <v>4902.7</v>
      </c>
      <c r="I50" s="165">
        <v>2067.9876400000003</v>
      </c>
      <c r="J50" s="165">
        <v>0</v>
      </c>
      <c r="K50" s="160"/>
      <c r="L50" s="48"/>
      <c r="M50" s="112"/>
      <c r="N50" s="61"/>
      <c r="O50" s="125"/>
      <c r="P50" s="12"/>
      <c r="Q50" s="30"/>
      <c r="R50" s="30"/>
      <c r="S50" s="30"/>
      <c r="T50" s="30"/>
      <c r="U50" s="30"/>
      <c r="V50" s="30"/>
      <c r="W50" s="50"/>
    </row>
    <row r="51" spans="1:23" s="35" customFormat="1">
      <c r="A51" s="90" t="s">
        <v>101</v>
      </c>
      <c r="B51" s="51">
        <f t="shared" si="0"/>
        <v>20</v>
      </c>
      <c r="C51" s="51">
        <v>1070</v>
      </c>
      <c r="D51" s="52">
        <v>8.9</v>
      </c>
      <c r="E51" s="52">
        <v>9791.4</v>
      </c>
      <c r="F51" s="161">
        <v>81.399999999994179</v>
      </c>
      <c r="G51" s="161">
        <v>81.399999999994179</v>
      </c>
      <c r="H51" s="161">
        <v>0</v>
      </c>
      <c r="I51" s="161">
        <v>0</v>
      </c>
      <c r="J51" s="161">
        <v>0</v>
      </c>
      <c r="K51" s="162"/>
      <c r="L51" s="53"/>
      <c r="M51" s="118"/>
      <c r="N51" s="137"/>
      <c r="O51" s="138"/>
      <c r="P51" s="12"/>
      <c r="Q51" s="34"/>
      <c r="R51" s="34"/>
      <c r="S51" s="34"/>
      <c r="T51" s="34"/>
      <c r="U51" s="34"/>
      <c r="V51" s="34"/>
      <c r="W51" s="5"/>
    </row>
    <row r="52" spans="1:23" s="35" customFormat="1">
      <c r="A52" s="90" t="s">
        <v>102</v>
      </c>
      <c r="B52" s="51">
        <f t="shared" si="0"/>
        <v>21</v>
      </c>
      <c r="C52" s="51">
        <v>1080</v>
      </c>
      <c r="D52" s="52">
        <v>64.2</v>
      </c>
      <c r="E52" s="52">
        <v>230.2</v>
      </c>
      <c r="F52" s="161">
        <v>69.299999999999272</v>
      </c>
      <c r="G52" s="161">
        <v>69.299999999999272</v>
      </c>
      <c r="H52" s="161">
        <v>0</v>
      </c>
      <c r="I52" s="161">
        <v>0</v>
      </c>
      <c r="J52" s="161">
        <v>0</v>
      </c>
      <c r="K52" s="162"/>
      <c r="L52" s="53"/>
      <c r="M52" s="118"/>
      <c r="N52" s="137"/>
      <c r="O52" s="138"/>
      <c r="P52" s="12"/>
      <c r="Q52" s="34"/>
      <c r="R52" s="34"/>
      <c r="S52" s="34"/>
      <c r="T52" s="34"/>
      <c r="U52" s="34"/>
      <c r="V52" s="34"/>
      <c r="W52" s="5"/>
    </row>
    <row r="53" spans="1:23" s="54" customFormat="1">
      <c r="A53" s="90" t="s">
        <v>103</v>
      </c>
      <c r="B53" s="51">
        <f t="shared" si="0"/>
        <v>22</v>
      </c>
      <c r="C53" s="51">
        <v>1100</v>
      </c>
      <c r="D53" s="52">
        <v>300567.20000000007</v>
      </c>
      <c r="E53" s="52">
        <v>326434.30515000003</v>
      </c>
      <c r="F53" s="161">
        <v>344111.37842000002</v>
      </c>
      <c r="G53" s="161">
        <v>68393.251769999988</v>
      </c>
      <c r="H53" s="161">
        <v>83936.214960000012</v>
      </c>
      <c r="I53" s="161">
        <v>104033.36168999999</v>
      </c>
      <c r="J53" s="161">
        <v>87748.550000000017</v>
      </c>
      <c r="K53" s="162"/>
      <c r="L53" s="31"/>
      <c r="M53" s="118"/>
      <c r="N53" s="137"/>
      <c r="O53" s="138"/>
      <c r="P53" s="12"/>
      <c r="U53" s="55"/>
      <c r="V53" s="55"/>
      <c r="W53" s="4"/>
    </row>
    <row r="54" spans="1:23" s="58" customFormat="1" ht="60.75">
      <c r="A54" s="90" t="s">
        <v>104</v>
      </c>
      <c r="B54" s="51">
        <f t="shared" si="0"/>
        <v>23</v>
      </c>
      <c r="C54" s="51">
        <v>1110</v>
      </c>
      <c r="D54" s="52">
        <v>0</v>
      </c>
      <c r="E54" s="52">
        <v>107.93272</v>
      </c>
      <c r="F54" s="161">
        <v>468.9</v>
      </c>
      <c r="G54" s="161">
        <v>100.2</v>
      </c>
      <c r="H54" s="161">
        <v>122.9</v>
      </c>
      <c r="I54" s="161">
        <v>122.9</v>
      </c>
      <c r="J54" s="161">
        <v>122.9</v>
      </c>
      <c r="K54" s="160"/>
      <c r="L54" s="56"/>
      <c r="M54" s="112"/>
      <c r="N54" s="61"/>
      <c r="O54" s="125"/>
      <c r="P54" s="12"/>
      <c r="Q54" s="57"/>
      <c r="R54" s="57"/>
      <c r="S54" s="57"/>
      <c r="T54" s="57"/>
      <c r="U54" s="57"/>
      <c r="V54" s="57"/>
      <c r="W54" s="4"/>
    </row>
    <row r="55" spans="1:23" s="58" customFormat="1">
      <c r="A55" s="59" t="s">
        <v>105</v>
      </c>
      <c r="B55" s="46">
        <f t="shared" si="0"/>
        <v>24</v>
      </c>
      <c r="C55" s="46" t="s">
        <v>106</v>
      </c>
      <c r="D55" s="47">
        <v>0</v>
      </c>
      <c r="E55" s="47">
        <v>99.56</v>
      </c>
      <c r="F55" s="165">
        <v>384.3</v>
      </c>
      <c r="G55" s="165">
        <v>82</v>
      </c>
      <c r="H55" s="165">
        <v>100.8</v>
      </c>
      <c r="I55" s="165">
        <v>100.7</v>
      </c>
      <c r="J55" s="165">
        <v>100.8</v>
      </c>
      <c r="K55" s="160"/>
      <c r="L55" s="61"/>
      <c r="M55" s="112"/>
      <c r="N55" s="61"/>
      <c r="O55" s="125"/>
      <c r="P55" s="12"/>
      <c r="Q55" s="57"/>
      <c r="R55" s="57"/>
      <c r="S55" s="57"/>
      <c r="T55" s="57"/>
      <c r="U55" s="57"/>
      <c r="V55" s="57"/>
      <c r="W55" s="4"/>
    </row>
    <row r="56" spans="1:23" s="58" customFormat="1">
      <c r="A56" s="59" t="s">
        <v>107</v>
      </c>
      <c r="B56" s="46">
        <f t="shared" si="0"/>
        <v>25</v>
      </c>
      <c r="C56" s="46" t="s">
        <v>108</v>
      </c>
      <c r="D56" s="47">
        <v>0</v>
      </c>
      <c r="E56" s="47">
        <v>8.3727200000000011</v>
      </c>
      <c r="F56" s="165">
        <v>84.6</v>
      </c>
      <c r="G56" s="165">
        <v>18.2</v>
      </c>
      <c r="H56" s="165">
        <v>22.1</v>
      </c>
      <c r="I56" s="165">
        <v>22.2</v>
      </c>
      <c r="J56" s="165">
        <v>22.1</v>
      </c>
      <c r="K56" s="160"/>
      <c r="L56" s="61"/>
      <c r="M56" s="112"/>
      <c r="N56" s="61"/>
      <c r="O56" s="125"/>
      <c r="P56" s="12"/>
      <c r="Q56" s="62"/>
      <c r="R56" s="57"/>
      <c r="S56" s="57"/>
      <c r="T56" s="57"/>
      <c r="U56" s="57"/>
      <c r="V56" s="57"/>
      <c r="W56" s="4"/>
    </row>
    <row r="57" spans="1:23" s="58" customFormat="1">
      <c r="A57" s="59" t="s">
        <v>66</v>
      </c>
      <c r="B57" s="46">
        <f t="shared" si="0"/>
        <v>26</v>
      </c>
      <c r="C57" s="46" t="s">
        <v>109</v>
      </c>
      <c r="D57" s="47">
        <v>0</v>
      </c>
      <c r="E57" s="47">
        <v>0</v>
      </c>
      <c r="F57" s="165">
        <v>0</v>
      </c>
      <c r="G57" s="165">
        <v>0</v>
      </c>
      <c r="H57" s="165">
        <v>0</v>
      </c>
      <c r="I57" s="165">
        <v>0</v>
      </c>
      <c r="J57" s="165">
        <v>0</v>
      </c>
      <c r="K57" s="160"/>
      <c r="L57" s="61"/>
      <c r="M57" s="112"/>
      <c r="N57" s="61"/>
      <c r="O57" s="125"/>
      <c r="P57" s="12"/>
      <c r="Q57" s="57"/>
      <c r="R57" s="57"/>
      <c r="S57" s="57"/>
      <c r="T57" s="57"/>
      <c r="U57" s="57"/>
      <c r="V57" s="57"/>
      <c r="W57" s="4"/>
    </row>
    <row r="58" spans="1:23" s="58" customFormat="1">
      <c r="A58" s="59" t="s">
        <v>110</v>
      </c>
      <c r="B58" s="46">
        <f t="shared" si="0"/>
        <v>27</v>
      </c>
      <c r="C58" s="46" t="s">
        <v>111</v>
      </c>
      <c r="D58" s="47">
        <v>0</v>
      </c>
      <c r="E58" s="47">
        <v>0</v>
      </c>
      <c r="F58" s="165">
        <v>0</v>
      </c>
      <c r="G58" s="165">
        <v>0</v>
      </c>
      <c r="H58" s="165">
        <v>0</v>
      </c>
      <c r="I58" s="165">
        <v>0</v>
      </c>
      <c r="J58" s="165">
        <v>0</v>
      </c>
      <c r="K58" s="160"/>
      <c r="L58" s="61"/>
      <c r="M58" s="112"/>
      <c r="N58" s="61"/>
      <c r="O58" s="125"/>
      <c r="P58" s="12"/>
      <c r="Q58" s="57"/>
      <c r="R58" s="57"/>
      <c r="S58" s="57"/>
      <c r="T58" s="57"/>
      <c r="U58" s="57"/>
      <c r="V58" s="57"/>
      <c r="W58" s="4"/>
    </row>
    <row r="59" spans="1:23" s="58" customFormat="1">
      <c r="A59" s="59" t="s">
        <v>112</v>
      </c>
      <c r="B59" s="46">
        <f t="shared" si="0"/>
        <v>28</v>
      </c>
      <c r="C59" s="46" t="s">
        <v>113</v>
      </c>
      <c r="D59" s="47">
        <v>0</v>
      </c>
      <c r="E59" s="47">
        <v>0</v>
      </c>
      <c r="F59" s="165">
        <v>0</v>
      </c>
      <c r="G59" s="165">
        <v>0</v>
      </c>
      <c r="H59" s="165">
        <v>0</v>
      </c>
      <c r="I59" s="165">
        <v>0</v>
      </c>
      <c r="J59" s="165">
        <v>0</v>
      </c>
      <c r="K59" s="160"/>
      <c r="L59" s="61"/>
      <c r="M59" s="112"/>
      <c r="N59" s="61"/>
      <c r="O59" s="125"/>
      <c r="P59" s="12"/>
      <c r="Q59" s="57"/>
      <c r="R59" s="57"/>
      <c r="S59" s="57"/>
      <c r="T59" s="57"/>
      <c r="U59" s="57"/>
      <c r="V59" s="57"/>
      <c r="W59" s="4"/>
    </row>
    <row r="60" spans="1:23" s="58" customFormat="1">
      <c r="A60" s="59" t="s">
        <v>67</v>
      </c>
      <c r="B60" s="46">
        <f t="shared" si="0"/>
        <v>29</v>
      </c>
      <c r="C60" s="46" t="s">
        <v>114</v>
      </c>
      <c r="D60" s="47">
        <v>0</v>
      </c>
      <c r="E60" s="47">
        <v>0</v>
      </c>
      <c r="F60" s="165">
        <v>0</v>
      </c>
      <c r="G60" s="165">
        <v>0</v>
      </c>
      <c r="H60" s="165">
        <v>0</v>
      </c>
      <c r="I60" s="165">
        <v>0</v>
      </c>
      <c r="J60" s="165">
        <v>0</v>
      </c>
      <c r="K60" s="160"/>
      <c r="L60" s="61"/>
      <c r="M60" s="112"/>
      <c r="N60" s="61"/>
      <c r="O60" s="125"/>
      <c r="P60" s="61"/>
      <c r="Q60" s="57"/>
      <c r="R60" s="57"/>
      <c r="S60" s="57"/>
      <c r="T60" s="57"/>
      <c r="U60" s="57"/>
      <c r="V60" s="57"/>
      <c r="W60" s="4"/>
    </row>
    <row r="61" spans="1:23" s="58" customFormat="1">
      <c r="A61" s="59" t="s">
        <v>115</v>
      </c>
      <c r="B61" s="46">
        <f t="shared" si="0"/>
        <v>30</v>
      </c>
      <c r="C61" s="46" t="s">
        <v>116</v>
      </c>
      <c r="D61" s="47">
        <v>0</v>
      </c>
      <c r="E61" s="47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0"/>
      <c r="L61" s="61"/>
      <c r="M61" s="112"/>
      <c r="N61" s="61"/>
      <c r="O61" s="125"/>
      <c r="P61" s="61"/>
      <c r="Q61" s="57"/>
      <c r="R61" s="57"/>
      <c r="S61" s="57"/>
      <c r="T61" s="57"/>
      <c r="U61" s="57"/>
      <c r="V61" s="57"/>
      <c r="W61" s="4"/>
    </row>
    <row r="62" spans="1:23" s="58" customFormat="1">
      <c r="A62" s="59" t="s">
        <v>117</v>
      </c>
      <c r="B62" s="46">
        <f t="shared" si="0"/>
        <v>31</v>
      </c>
      <c r="C62" s="46" t="s">
        <v>118</v>
      </c>
      <c r="D62" s="47">
        <v>0</v>
      </c>
      <c r="E62" s="47">
        <v>0</v>
      </c>
      <c r="F62" s="165">
        <v>0</v>
      </c>
      <c r="G62" s="165">
        <v>0</v>
      </c>
      <c r="H62" s="165">
        <v>0</v>
      </c>
      <c r="I62" s="165">
        <v>0</v>
      </c>
      <c r="J62" s="165">
        <v>0</v>
      </c>
      <c r="K62" s="160"/>
      <c r="L62" s="61"/>
      <c r="M62" s="112"/>
      <c r="N62" s="61"/>
      <c r="O62" s="125"/>
      <c r="P62" s="61"/>
      <c r="Q62" s="57"/>
      <c r="R62" s="57"/>
      <c r="S62" s="57"/>
      <c r="T62" s="57"/>
      <c r="U62" s="57"/>
      <c r="V62" s="57"/>
      <c r="W62" s="4"/>
    </row>
    <row r="63" spans="1:23" s="58" customFormat="1">
      <c r="A63" s="59" t="s">
        <v>119</v>
      </c>
      <c r="B63" s="46">
        <f t="shared" si="0"/>
        <v>32</v>
      </c>
      <c r="C63" s="46" t="s">
        <v>120</v>
      </c>
      <c r="D63" s="47">
        <v>0</v>
      </c>
      <c r="E63" s="47">
        <v>0</v>
      </c>
      <c r="F63" s="165">
        <v>0</v>
      </c>
      <c r="G63" s="165">
        <v>0</v>
      </c>
      <c r="H63" s="165">
        <v>0</v>
      </c>
      <c r="I63" s="165">
        <v>0</v>
      </c>
      <c r="J63" s="165">
        <v>0</v>
      </c>
      <c r="K63" s="160"/>
      <c r="L63" s="61"/>
      <c r="M63" s="112"/>
      <c r="N63" s="61"/>
      <c r="O63" s="125"/>
      <c r="P63" s="61"/>
      <c r="Q63" s="57"/>
      <c r="R63" s="57"/>
      <c r="S63" s="57"/>
      <c r="T63" s="57"/>
      <c r="U63" s="57"/>
      <c r="V63" s="57"/>
      <c r="W63" s="4"/>
    </row>
    <row r="64" spans="1:23" s="58" customFormat="1">
      <c r="A64" s="59" t="s">
        <v>121</v>
      </c>
      <c r="B64" s="46">
        <f t="shared" si="0"/>
        <v>33</v>
      </c>
      <c r="C64" s="46" t="s">
        <v>122</v>
      </c>
      <c r="D64" s="47">
        <v>0</v>
      </c>
      <c r="E64" s="47">
        <v>0</v>
      </c>
      <c r="F64" s="165">
        <v>0</v>
      </c>
      <c r="G64" s="165">
        <v>0</v>
      </c>
      <c r="H64" s="165">
        <v>0</v>
      </c>
      <c r="I64" s="165">
        <v>0</v>
      </c>
      <c r="J64" s="165">
        <v>0</v>
      </c>
      <c r="K64" s="160"/>
      <c r="L64" s="61"/>
      <c r="M64" s="112"/>
      <c r="N64" s="61"/>
      <c r="O64" s="125"/>
      <c r="P64" s="61"/>
      <c r="Q64" s="57"/>
      <c r="R64" s="57"/>
      <c r="S64" s="57"/>
      <c r="T64" s="57"/>
      <c r="U64" s="57"/>
      <c r="V64" s="57"/>
      <c r="W64" s="4"/>
    </row>
    <row r="65" spans="1:23" s="58" customFormat="1">
      <c r="A65" s="59" t="s">
        <v>123</v>
      </c>
      <c r="B65" s="46">
        <f t="shared" si="0"/>
        <v>34</v>
      </c>
      <c r="C65" s="46" t="s">
        <v>124</v>
      </c>
      <c r="D65" s="47">
        <v>0</v>
      </c>
      <c r="E65" s="47">
        <v>0</v>
      </c>
      <c r="F65" s="165">
        <v>0</v>
      </c>
      <c r="G65" s="165">
        <v>0</v>
      </c>
      <c r="H65" s="165">
        <v>0</v>
      </c>
      <c r="I65" s="165">
        <v>0</v>
      </c>
      <c r="J65" s="165">
        <v>0</v>
      </c>
      <c r="K65" s="160"/>
      <c r="L65" s="61"/>
      <c r="M65" s="112"/>
      <c r="N65" s="61"/>
      <c r="O65" s="125"/>
      <c r="P65" s="61"/>
      <c r="Q65" s="57"/>
      <c r="R65" s="57"/>
      <c r="S65" s="57"/>
      <c r="T65" s="57"/>
      <c r="U65" s="57"/>
      <c r="V65" s="57"/>
      <c r="W65" s="4"/>
    </row>
    <row r="66" spans="1:23" s="58" customFormat="1">
      <c r="A66" s="63" t="s">
        <v>125</v>
      </c>
      <c r="B66" s="46">
        <f t="shared" si="0"/>
        <v>35</v>
      </c>
      <c r="C66" s="38" t="s">
        <v>126</v>
      </c>
      <c r="D66" s="39">
        <v>0</v>
      </c>
      <c r="E66" s="39">
        <v>0</v>
      </c>
      <c r="F66" s="165">
        <v>0</v>
      </c>
      <c r="G66" s="163">
        <v>0</v>
      </c>
      <c r="H66" s="163">
        <v>0</v>
      </c>
      <c r="I66" s="163">
        <v>0</v>
      </c>
      <c r="J66" s="163">
        <v>0</v>
      </c>
      <c r="K66" s="160"/>
      <c r="L66" s="61"/>
      <c r="M66" s="112"/>
      <c r="N66" s="61"/>
      <c r="O66" s="125"/>
      <c r="P66" s="61"/>
      <c r="Q66" s="57"/>
      <c r="R66" s="57"/>
      <c r="S66" s="57"/>
      <c r="T66" s="57"/>
      <c r="U66" s="57"/>
      <c r="V66" s="57"/>
      <c r="W66" s="4"/>
    </row>
    <row r="67" spans="1:23" s="67" customFormat="1">
      <c r="A67" s="63" t="s">
        <v>127</v>
      </c>
      <c r="B67" s="46">
        <f t="shared" si="0"/>
        <v>36</v>
      </c>
      <c r="C67" s="38" t="s">
        <v>128</v>
      </c>
      <c r="D67" s="39">
        <v>0</v>
      </c>
      <c r="E67" s="39">
        <v>0</v>
      </c>
      <c r="F67" s="165">
        <v>0</v>
      </c>
      <c r="G67" s="163">
        <v>0</v>
      </c>
      <c r="H67" s="163">
        <v>0</v>
      </c>
      <c r="I67" s="163">
        <v>0</v>
      </c>
      <c r="J67" s="163">
        <v>0</v>
      </c>
      <c r="K67" s="164"/>
      <c r="L67" s="64"/>
      <c r="M67" s="119"/>
      <c r="N67" s="64"/>
      <c r="O67" s="126"/>
      <c r="P67" s="64"/>
      <c r="Q67" s="65"/>
      <c r="R67" s="65"/>
      <c r="S67" s="65"/>
      <c r="T67" s="65"/>
      <c r="U67" s="65"/>
      <c r="V67" s="65"/>
      <c r="W67" s="66"/>
    </row>
    <row r="68" spans="1:23" s="67" customFormat="1">
      <c r="A68" s="63" t="s">
        <v>129</v>
      </c>
      <c r="B68" s="46">
        <f t="shared" si="0"/>
        <v>37</v>
      </c>
      <c r="C68" s="38" t="s">
        <v>130</v>
      </c>
      <c r="D68" s="39">
        <v>0</v>
      </c>
      <c r="E68" s="39">
        <v>0</v>
      </c>
      <c r="F68" s="165">
        <v>0</v>
      </c>
      <c r="G68" s="163">
        <v>0</v>
      </c>
      <c r="H68" s="163">
        <v>0</v>
      </c>
      <c r="I68" s="163">
        <v>0</v>
      </c>
      <c r="J68" s="163">
        <v>0</v>
      </c>
      <c r="K68" s="164"/>
      <c r="L68" s="64"/>
      <c r="M68" s="119"/>
      <c r="N68" s="64"/>
      <c r="O68" s="126"/>
      <c r="P68" s="64"/>
      <c r="Q68" s="65"/>
      <c r="R68" s="65"/>
      <c r="S68" s="65"/>
      <c r="T68" s="65"/>
      <c r="U68" s="65"/>
      <c r="V68" s="65"/>
      <c r="W68" s="66"/>
    </row>
    <row r="69" spans="1:23" s="54" customFormat="1">
      <c r="A69" s="103" t="s">
        <v>131</v>
      </c>
      <c r="B69" s="23">
        <f t="shared" si="0"/>
        <v>38</v>
      </c>
      <c r="C69" s="23">
        <v>1120</v>
      </c>
      <c r="D69" s="52">
        <v>238158.70000000004</v>
      </c>
      <c r="E69" s="52">
        <v>256818.12000000002</v>
      </c>
      <c r="F69" s="161">
        <v>248014.40000000002</v>
      </c>
      <c r="G69" s="161">
        <v>50248.404719999991</v>
      </c>
      <c r="H69" s="161">
        <v>61720.45296000001</v>
      </c>
      <c r="I69" s="161">
        <v>76386.142319999999</v>
      </c>
      <c r="J69" s="161">
        <v>59659.400000000009</v>
      </c>
      <c r="K69" s="162"/>
      <c r="L69" s="36"/>
      <c r="M69" s="118"/>
      <c r="N69" s="137"/>
      <c r="O69" s="138"/>
      <c r="P69" s="64"/>
      <c r="Q69" s="55"/>
      <c r="R69" s="55"/>
      <c r="S69" s="55"/>
      <c r="T69" s="55"/>
      <c r="U69" s="55"/>
      <c r="V69" s="55"/>
      <c r="W69" s="4"/>
    </row>
    <row r="70" spans="1:23" s="49" customFormat="1" outlineLevel="1">
      <c r="A70" s="59" t="s">
        <v>105</v>
      </c>
      <c r="B70" s="46">
        <f t="shared" si="0"/>
        <v>39</v>
      </c>
      <c r="C70" s="46" t="s">
        <v>132</v>
      </c>
      <c r="D70" s="47">
        <v>149717.9</v>
      </c>
      <c r="E70" s="47">
        <v>154660</v>
      </c>
      <c r="F70" s="165">
        <v>165305.10456625003</v>
      </c>
      <c r="G70" s="165">
        <v>36818.232360000002</v>
      </c>
      <c r="H70" s="165">
        <v>39028.231550000011</v>
      </c>
      <c r="I70" s="165">
        <v>48196.354656249998</v>
      </c>
      <c r="J70" s="165">
        <v>41262.286</v>
      </c>
      <c r="K70" s="160"/>
      <c r="L70" s="48"/>
      <c r="M70" s="112"/>
      <c r="N70" s="61"/>
      <c r="O70" s="125"/>
      <c r="P70" s="127"/>
      <c r="Q70" s="55"/>
      <c r="R70" s="30"/>
      <c r="S70" s="30">
        <f>G70+G71</f>
        <v>44576.70263</v>
      </c>
      <c r="T70" s="30">
        <f>H70+H71</f>
        <v>46981.085243900015</v>
      </c>
      <c r="U70" s="30">
        <f>I70+I71</f>
        <v>58317.589134062495</v>
      </c>
      <c r="V70" s="30"/>
      <c r="W70" s="129">
        <f>S70+T70+U70+V70</f>
        <v>149875.3770079625</v>
      </c>
    </row>
    <row r="71" spans="1:23" s="49" customFormat="1" outlineLevel="1">
      <c r="A71" s="59" t="s">
        <v>107</v>
      </c>
      <c r="B71" s="46">
        <f t="shared" si="0"/>
        <v>40</v>
      </c>
      <c r="C71" s="46" t="s">
        <v>133</v>
      </c>
      <c r="D71" s="47">
        <v>30957.5</v>
      </c>
      <c r="E71" s="47">
        <v>32296.200000000004</v>
      </c>
      <c r="F71" s="165">
        <v>34910.261361712503</v>
      </c>
      <c r="G71" s="165">
        <v>7758.4702699999998</v>
      </c>
      <c r="H71" s="165">
        <v>7952.8536939000023</v>
      </c>
      <c r="I71" s="165">
        <v>10121.234477812499</v>
      </c>
      <c r="J71" s="165">
        <v>9077.7029199999997</v>
      </c>
      <c r="K71" s="160"/>
      <c r="L71" s="48"/>
      <c r="M71" s="112"/>
      <c r="N71" s="61"/>
      <c r="O71" s="125"/>
      <c r="P71" s="127"/>
      <c r="Q71" s="55"/>
      <c r="R71" s="30"/>
      <c r="S71" s="128">
        <f>S70/G35</f>
        <v>0.88856615775246151</v>
      </c>
      <c r="T71" s="128">
        <f>T70/H35</f>
        <v>0.76119151741073043</v>
      </c>
      <c r="U71" s="128">
        <f>U70/I35</f>
        <v>0.76345770794074175</v>
      </c>
      <c r="V71" s="128"/>
      <c r="W71" s="130">
        <f>W70/F35</f>
        <v>0.60449950998036761</v>
      </c>
    </row>
    <row r="72" spans="1:23" s="49" customFormat="1" outlineLevel="1">
      <c r="A72" s="59" t="s">
        <v>66</v>
      </c>
      <c r="B72" s="46">
        <f t="shared" si="0"/>
        <v>41</v>
      </c>
      <c r="C72" s="46" t="s">
        <v>134</v>
      </c>
      <c r="D72" s="47">
        <v>2404.1999999999998</v>
      </c>
      <c r="E72" s="47">
        <v>2959.2</v>
      </c>
      <c r="F72" s="165">
        <v>2288.6000000000004</v>
      </c>
      <c r="G72" s="165">
        <v>85.31</v>
      </c>
      <c r="H72" s="165">
        <v>1013.59</v>
      </c>
      <c r="I72" s="165">
        <v>629.70000000000005</v>
      </c>
      <c r="J72" s="165">
        <v>560</v>
      </c>
      <c r="K72" s="160"/>
      <c r="L72" s="53">
        <v>207.8</v>
      </c>
      <c r="M72" s="118"/>
      <c r="N72" s="137"/>
      <c r="O72" s="138"/>
      <c r="P72" s="139"/>
      <c r="Q72" s="55"/>
      <c r="R72" s="30"/>
      <c r="S72" s="30"/>
      <c r="T72" s="55"/>
      <c r="U72" s="30"/>
      <c r="V72" s="30"/>
      <c r="W72" s="50"/>
    </row>
    <row r="73" spans="1:23" s="69" customFormat="1" outlineLevel="1">
      <c r="A73" s="63" t="s">
        <v>135</v>
      </c>
      <c r="B73" s="46">
        <f t="shared" si="0"/>
        <v>42</v>
      </c>
      <c r="C73" s="38" t="s">
        <v>136</v>
      </c>
      <c r="D73" s="39">
        <v>469</v>
      </c>
      <c r="E73" s="39">
        <v>1820</v>
      </c>
      <c r="F73" s="163">
        <v>936.5</v>
      </c>
      <c r="G73" s="163">
        <v>0</v>
      </c>
      <c r="H73" s="163">
        <v>686.5</v>
      </c>
      <c r="I73" s="163">
        <v>0</v>
      </c>
      <c r="J73" s="163">
        <v>250</v>
      </c>
      <c r="K73" s="164"/>
      <c r="L73" s="40">
        <v>0</v>
      </c>
      <c r="M73" s="119"/>
      <c r="N73" s="64"/>
      <c r="O73" s="125"/>
      <c r="P73" s="61"/>
      <c r="Q73" s="42"/>
      <c r="R73" s="30"/>
      <c r="S73" s="30"/>
      <c r="T73" s="55"/>
      <c r="U73" s="30"/>
      <c r="V73" s="30"/>
      <c r="W73" s="68"/>
    </row>
    <row r="74" spans="1:23" s="69" customFormat="1" outlineLevel="1">
      <c r="A74" s="63" t="s">
        <v>137</v>
      </c>
      <c r="B74" s="46">
        <f t="shared" si="0"/>
        <v>43</v>
      </c>
      <c r="C74" s="38" t="s">
        <v>138</v>
      </c>
      <c r="D74" s="39">
        <v>317</v>
      </c>
      <c r="E74" s="39">
        <v>306.7</v>
      </c>
      <c r="F74" s="163">
        <v>241.4</v>
      </c>
      <c r="G74" s="163">
        <v>7.7880000000000003</v>
      </c>
      <c r="H74" s="163">
        <v>78.612000000000009</v>
      </c>
      <c r="I74" s="163">
        <v>95</v>
      </c>
      <c r="J74" s="163">
        <v>60</v>
      </c>
      <c r="K74" s="164"/>
      <c r="L74" s="40">
        <v>0.4</v>
      </c>
      <c r="M74" s="119"/>
      <c r="N74" s="64"/>
      <c r="O74" s="126"/>
      <c r="P74" s="64"/>
      <c r="Q74" s="42"/>
      <c r="R74" s="30"/>
      <c r="S74" s="30"/>
      <c r="T74" s="55"/>
      <c r="U74" s="30"/>
      <c r="V74" s="30"/>
      <c r="W74" s="68"/>
    </row>
    <row r="75" spans="1:23" s="69" customFormat="1" outlineLevel="1">
      <c r="A75" s="63" t="s">
        <v>139</v>
      </c>
      <c r="B75" s="46">
        <f t="shared" si="0"/>
        <v>44</v>
      </c>
      <c r="C75" s="38" t="s">
        <v>140</v>
      </c>
      <c r="D75" s="39">
        <v>598</v>
      </c>
      <c r="E75" s="39">
        <v>577.5</v>
      </c>
      <c r="F75" s="163">
        <v>458</v>
      </c>
      <c r="G75" s="163">
        <v>77.522000000000006</v>
      </c>
      <c r="H75" s="163">
        <v>82.778000000000006</v>
      </c>
      <c r="I75" s="163">
        <v>97.7</v>
      </c>
      <c r="J75" s="163">
        <v>200</v>
      </c>
      <c r="K75" s="164"/>
      <c r="L75" s="40">
        <v>77.099999999999994</v>
      </c>
      <c r="M75" s="119"/>
      <c r="N75" s="64"/>
      <c r="O75" s="126"/>
      <c r="P75" s="64"/>
      <c r="Q75" s="42"/>
      <c r="R75" s="42"/>
      <c r="S75" s="42"/>
      <c r="T75" s="42"/>
      <c r="U75" s="42"/>
      <c r="V75" s="42"/>
      <c r="W75" s="68"/>
    </row>
    <row r="76" spans="1:23" s="69" customFormat="1" outlineLevel="1">
      <c r="A76" s="63" t="s">
        <v>141</v>
      </c>
      <c r="B76" s="46">
        <f t="shared" si="0"/>
        <v>45</v>
      </c>
      <c r="C76" s="38" t="s">
        <v>142</v>
      </c>
      <c r="D76" s="39">
        <v>616</v>
      </c>
      <c r="E76" s="39">
        <v>150</v>
      </c>
      <c r="F76" s="163">
        <v>345.2</v>
      </c>
      <c r="G76" s="163">
        <v>0</v>
      </c>
      <c r="H76" s="163">
        <v>43.2</v>
      </c>
      <c r="I76" s="163">
        <v>252</v>
      </c>
      <c r="J76" s="163">
        <v>50</v>
      </c>
      <c r="K76" s="164"/>
      <c r="L76" s="40">
        <v>7.8</v>
      </c>
      <c r="M76" s="119"/>
      <c r="N76" s="64"/>
      <c r="O76" s="126"/>
      <c r="P76" s="64"/>
      <c r="Q76" s="42"/>
      <c r="R76" s="42"/>
      <c r="S76" s="42"/>
      <c r="T76" s="42"/>
      <c r="U76" s="42"/>
      <c r="V76" s="42"/>
      <c r="W76" s="68"/>
    </row>
    <row r="77" spans="1:23" s="69" customFormat="1" outlineLevel="1">
      <c r="A77" s="63" t="s">
        <v>143</v>
      </c>
      <c r="B77" s="46">
        <f t="shared" si="0"/>
        <v>46</v>
      </c>
      <c r="C77" s="38" t="s">
        <v>144</v>
      </c>
      <c r="D77" s="39">
        <v>404.2</v>
      </c>
      <c r="E77" s="39">
        <v>105</v>
      </c>
      <c r="F77" s="163">
        <v>307.5</v>
      </c>
      <c r="G77" s="163">
        <v>0</v>
      </c>
      <c r="H77" s="163">
        <v>122.5</v>
      </c>
      <c r="I77" s="163">
        <v>185</v>
      </c>
      <c r="J77" s="163">
        <v>0</v>
      </c>
      <c r="K77" s="164"/>
      <c r="L77" s="40">
        <v>122.5</v>
      </c>
      <c r="M77" s="119"/>
      <c r="N77" s="64"/>
      <c r="O77" s="126"/>
      <c r="P77" s="64"/>
      <c r="Q77" s="42"/>
      <c r="R77" s="42"/>
      <c r="S77" s="42"/>
      <c r="T77" s="42"/>
      <c r="U77" s="42"/>
      <c r="V77" s="42"/>
      <c r="W77" s="68"/>
    </row>
    <row r="78" spans="1:23" s="49" customFormat="1" outlineLevel="1">
      <c r="A78" s="59" t="s">
        <v>110</v>
      </c>
      <c r="B78" s="46">
        <f t="shared" si="0"/>
        <v>47</v>
      </c>
      <c r="C78" s="46" t="s">
        <v>145</v>
      </c>
      <c r="D78" s="47">
        <v>37863.800000000003</v>
      </c>
      <c r="E78" s="47">
        <v>47666.62</v>
      </c>
      <c r="F78" s="165">
        <v>32386.220332037516</v>
      </c>
      <c r="G78" s="165">
        <v>3106.94614</v>
      </c>
      <c r="H78" s="165">
        <v>11182.319449999999</v>
      </c>
      <c r="I78" s="165">
        <v>13772.543662037511</v>
      </c>
      <c r="J78" s="165">
        <v>4324.4110800000053</v>
      </c>
      <c r="K78" s="160"/>
      <c r="L78" s="48"/>
      <c r="M78" s="112"/>
      <c r="N78" s="61"/>
      <c r="O78" s="125"/>
      <c r="P78" s="61"/>
      <c r="Q78" s="30"/>
      <c r="R78" s="30"/>
      <c r="S78" s="30"/>
      <c r="T78" s="30"/>
      <c r="U78" s="30"/>
      <c r="V78" s="30"/>
      <c r="W78" s="50"/>
    </row>
    <row r="79" spans="1:23" s="49" customFormat="1" outlineLevel="1">
      <c r="A79" s="59" t="s">
        <v>112</v>
      </c>
      <c r="B79" s="46">
        <f t="shared" si="0"/>
        <v>48</v>
      </c>
      <c r="C79" s="46" t="s">
        <v>146</v>
      </c>
      <c r="D79" s="47">
        <v>1757.7</v>
      </c>
      <c r="E79" s="47">
        <v>762</v>
      </c>
      <c r="F79" s="165">
        <v>4512.7028799999998</v>
      </c>
      <c r="G79" s="165">
        <v>1512.7028800000001</v>
      </c>
      <c r="H79" s="165">
        <v>0</v>
      </c>
      <c r="I79" s="165">
        <v>500</v>
      </c>
      <c r="J79" s="165">
        <v>2500</v>
      </c>
      <c r="K79" s="160"/>
      <c r="L79" s="48"/>
      <c r="M79" s="112"/>
      <c r="N79" s="61"/>
      <c r="O79" s="125"/>
      <c r="P79" s="61"/>
      <c r="Q79" s="30"/>
      <c r="R79" s="30"/>
      <c r="S79" s="30"/>
      <c r="T79" s="30"/>
      <c r="U79" s="30"/>
      <c r="V79" s="30"/>
      <c r="W79" s="50"/>
    </row>
    <row r="80" spans="1:23" s="49" customFormat="1" outlineLevel="1">
      <c r="A80" s="59" t="s">
        <v>67</v>
      </c>
      <c r="B80" s="46">
        <f t="shared" si="0"/>
        <v>49</v>
      </c>
      <c r="C80" s="46" t="s">
        <v>147</v>
      </c>
      <c r="D80" s="47">
        <v>8318.5999999999985</v>
      </c>
      <c r="E80" s="47">
        <v>7248</v>
      </c>
      <c r="F80" s="165">
        <v>6928.5249599999997</v>
      </c>
      <c r="G80" s="165">
        <v>840.39816999999994</v>
      </c>
      <c r="H80" s="165">
        <v>1858.4382661000079</v>
      </c>
      <c r="I80" s="165">
        <v>2409.6885238999921</v>
      </c>
      <c r="J80" s="165">
        <v>1820</v>
      </c>
      <c r="K80" s="160"/>
      <c r="L80" s="53">
        <v>966.5</v>
      </c>
      <c r="M80" s="118"/>
      <c r="N80" s="137"/>
      <c r="O80" s="138"/>
      <c r="P80" s="137"/>
      <c r="Q80" s="30"/>
      <c r="R80" s="30"/>
      <c r="S80" s="30"/>
      <c r="T80" s="30"/>
      <c r="U80" s="30"/>
      <c r="V80" s="30"/>
      <c r="W80" s="50"/>
    </row>
    <row r="81" spans="1:23" s="69" customFormat="1" outlineLevel="1">
      <c r="A81" s="63" t="s">
        <v>148</v>
      </c>
      <c r="B81" s="46">
        <f t="shared" si="0"/>
        <v>50</v>
      </c>
      <c r="C81" s="38" t="s">
        <v>149</v>
      </c>
      <c r="D81" s="39">
        <v>52.4</v>
      </c>
      <c r="E81" s="39">
        <v>40</v>
      </c>
      <c r="F81" s="163">
        <v>179.76859999999999</v>
      </c>
      <c r="G81" s="163">
        <v>37.588389999999997</v>
      </c>
      <c r="H81" s="163">
        <v>19.611610000000006</v>
      </c>
      <c r="I81" s="163">
        <v>107.5686</v>
      </c>
      <c r="J81" s="163">
        <v>15</v>
      </c>
      <c r="K81" s="164"/>
      <c r="L81" s="40">
        <v>54.1</v>
      </c>
      <c r="M81" s="119"/>
      <c r="N81" s="64"/>
      <c r="O81" s="126"/>
      <c r="P81" s="64"/>
      <c r="Q81" s="42"/>
      <c r="R81" s="42"/>
      <c r="S81" s="42"/>
      <c r="T81" s="42"/>
      <c r="U81" s="42"/>
      <c r="V81" s="42"/>
      <c r="W81" s="68"/>
    </row>
    <row r="82" spans="1:23" s="69" customFormat="1" outlineLevel="1">
      <c r="A82" s="63" t="s">
        <v>150</v>
      </c>
      <c r="B82" s="46">
        <f t="shared" si="0"/>
        <v>51</v>
      </c>
      <c r="C82" s="38" t="s">
        <v>151</v>
      </c>
      <c r="D82" s="39">
        <v>520.6</v>
      </c>
      <c r="E82" s="39">
        <v>942</v>
      </c>
      <c r="F82" s="163">
        <v>784.5</v>
      </c>
      <c r="G82" s="163">
        <v>103.92</v>
      </c>
      <c r="H82" s="163">
        <v>43.040000000000006</v>
      </c>
      <c r="I82" s="163">
        <v>387.53999999999996</v>
      </c>
      <c r="J82" s="163">
        <v>250</v>
      </c>
      <c r="K82" s="164"/>
      <c r="L82" s="40">
        <v>103.9</v>
      </c>
      <c r="M82" s="119"/>
      <c r="N82" s="64"/>
      <c r="O82" s="126"/>
      <c r="P82" s="64"/>
      <c r="Q82" s="42"/>
      <c r="R82" s="42"/>
      <c r="S82" s="42"/>
      <c r="T82" s="42"/>
      <c r="U82" s="42"/>
      <c r="V82" s="42"/>
      <c r="W82" s="68"/>
    </row>
    <row r="83" spans="1:23" s="69" customFormat="1" outlineLevel="1">
      <c r="A83" s="63" t="s">
        <v>152</v>
      </c>
      <c r="B83" s="46">
        <f t="shared" si="0"/>
        <v>52</v>
      </c>
      <c r="C83" s="38" t="s">
        <v>153</v>
      </c>
      <c r="D83" s="39">
        <v>5339.8</v>
      </c>
      <c r="E83" s="39">
        <v>3250</v>
      </c>
      <c r="F83" s="163">
        <v>2622.64842</v>
      </c>
      <c r="G83" s="163">
        <v>324.17178000000001</v>
      </c>
      <c r="H83" s="163">
        <v>717.20465610000804</v>
      </c>
      <c r="I83" s="163">
        <v>831.27198389999194</v>
      </c>
      <c r="J83" s="163">
        <v>750</v>
      </c>
      <c r="K83" s="164"/>
      <c r="L83" s="40">
        <v>235.1</v>
      </c>
      <c r="M83" s="119"/>
      <c r="N83" s="64"/>
      <c r="O83" s="126"/>
      <c r="P83" s="64"/>
      <c r="Q83" s="42"/>
      <c r="R83" s="42"/>
      <c r="S83" s="42"/>
      <c r="T83" s="42"/>
      <c r="U83" s="42"/>
      <c r="V83" s="42"/>
      <c r="W83" s="68"/>
    </row>
    <row r="84" spans="1:23" s="69" customFormat="1" outlineLevel="1">
      <c r="A84" s="63" t="s">
        <v>154</v>
      </c>
      <c r="B84" s="46">
        <f t="shared" si="0"/>
        <v>53</v>
      </c>
      <c r="C84" s="38" t="s">
        <v>155</v>
      </c>
      <c r="D84" s="39">
        <v>103.7</v>
      </c>
      <c r="E84" s="39">
        <v>200</v>
      </c>
      <c r="F84" s="163">
        <v>50</v>
      </c>
      <c r="G84" s="163">
        <v>0</v>
      </c>
      <c r="H84" s="163">
        <v>0</v>
      </c>
      <c r="I84" s="163">
        <v>0</v>
      </c>
      <c r="J84" s="163">
        <v>50</v>
      </c>
      <c r="K84" s="164"/>
      <c r="L84" s="40">
        <v>0</v>
      </c>
      <c r="M84" s="119"/>
      <c r="N84" s="64"/>
      <c r="O84" s="126"/>
      <c r="P84" s="64"/>
      <c r="Q84" s="42"/>
      <c r="R84" s="42"/>
      <c r="S84" s="42"/>
      <c r="T84" s="42"/>
      <c r="U84" s="42"/>
      <c r="V84" s="42"/>
      <c r="W84" s="68"/>
    </row>
    <row r="85" spans="1:23" s="69" customFormat="1" outlineLevel="1">
      <c r="A85" s="63" t="s">
        <v>156</v>
      </c>
      <c r="B85" s="46">
        <f t="shared" si="0"/>
        <v>54</v>
      </c>
      <c r="C85" s="38" t="s">
        <v>157</v>
      </c>
      <c r="D85" s="39">
        <v>0</v>
      </c>
      <c r="E85" s="39">
        <v>0</v>
      </c>
      <c r="F85" s="163">
        <v>0</v>
      </c>
      <c r="G85" s="163">
        <v>0</v>
      </c>
      <c r="H85" s="163">
        <v>0</v>
      </c>
      <c r="I85" s="163">
        <v>0</v>
      </c>
      <c r="J85" s="163">
        <v>0</v>
      </c>
      <c r="K85" s="164"/>
      <c r="L85" s="40">
        <v>0</v>
      </c>
      <c r="M85" s="119"/>
      <c r="N85" s="64"/>
      <c r="O85" s="126"/>
      <c r="P85" s="64"/>
      <c r="Q85" s="42"/>
      <c r="R85" s="42"/>
      <c r="S85" s="42"/>
      <c r="T85" s="42"/>
      <c r="U85" s="42"/>
      <c r="V85" s="42"/>
      <c r="W85" s="68"/>
    </row>
    <row r="86" spans="1:23" s="69" customFormat="1" ht="40.5" outlineLevel="1">
      <c r="A86" s="63" t="s">
        <v>158</v>
      </c>
      <c r="B86" s="46">
        <f t="shared" si="0"/>
        <v>55</v>
      </c>
      <c r="C86" s="38" t="s">
        <v>159</v>
      </c>
      <c r="D86" s="39">
        <v>1124.7</v>
      </c>
      <c r="E86" s="39">
        <v>1779</v>
      </c>
      <c r="F86" s="163">
        <v>2010.4292800000001</v>
      </c>
      <c r="G86" s="163">
        <v>271.5</v>
      </c>
      <c r="H86" s="163">
        <v>497.9</v>
      </c>
      <c r="I86" s="163">
        <v>741.02928000000009</v>
      </c>
      <c r="J86" s="163">
        <v>500</v>
      </c>
      <c r="K86" s="164"/>
      <c r="L86" s="40">
        <v>236.4</v>
      </c>
      <c r="M86" s="119"/>
      <c r="N86" s="64"/>
      <c r="O86" s="126"/>
      <c r="P86" s="64"/>
      <c r="Q86" s="42"/>
      <c r="R86" s="42"/>
      <c r="S86" s="42"/>
      <c r="T86" s="42"/>
      <c r="U86" s="42"/>
      <c r="V86" s="42"/>
      <c r="W86" s="68"/>
    </row>
    <row r="87" spans="1:23" s="69" customFormat="1" outlineLevel="1">
      <c r="A87" s="63" t="s">
        <v>160</v>
      </c>
      <c r="B87" s="46">
        <f t="shared" si="0"/>
        <v>56</v>
      </c>
      <c r="C87" s="38" t="s">
        <v>161</v>
      </c>
      <c r="D87" s="39">
        <v>0</v>
      </c>
      <c r="E87" s="39">
        <v>0</v>
      </c>
      <c r="F87" s="163">
        <v>0</v>
      </c>
      <c r="G87" s="163">
        <v>0</v>
      </c>
      <c r="H87" s="163">
        <v>0</v>
      </c>
      <c r="I87" s="163">
        <v>0</v>
      </c>
      <c r="J87" s="163">
        <v>0</v>
      </c>
      <c r="K87" s="164"/>
      <c r="L87" s="40">
        <v>0</v>
      </c>
      <c r="M87" s="119"/>
      <c r="N87" s="64"/>
      <c r="O87" s="126"/>
      <c r="P87" s="64"/>
      <c r="Q87" s="42"/>
      <c r="R87" s="42"/>
      <c r="S87" s="42"/>
      <c r="T87" s="42"/>
      <c r="U87" s="42"/>
      <c r="V87" s="42"/>
      <c r="W87" s="68"/>
    </row>
    <row r="88" spans="1:23" s="69" customFormat="1" outlineLevel="1">
      <c r="A88" s="63" t="s">
        <v>162</v>
      </c>
      <c r="B88" s="46">
        <f t="shared" si="0"/>
        <v>57</v>
      </c>
      <c r="C88" s="38" t="s">
        <v>163</v>
      </c>
      <c r="D88" s="39">
        <v>122.2</v>
      </c>
      <c r="E88" s="39">
        <v>20</v>
      </c>
      <c r="F88" s="163">
        <v>5</v>
      </c>
      <c r="G88" s="163">
        <v>0</v>
      </c>
      <c r="H88" s="163">
        <v>0</v>
      </c>
      <c r="I88" s="163">
        <v>0</v>
      </c>
      <c r="J88" s="163">
        <v>5</v>
      </c>
      <c r="K88" s="164"/>
      <c r="L88" s="40">
        <v>0</v>
      </c>
      <c r="M88" s="119"/>
      <c r="N88" s="64"/>
      <c r="O88" s="126"/>
      <c r="P88" s="64"/>
      <c r="Q88" s="42"/>
      <c r="R88" s="42"/>
      <c r="S88" s="42"/>
      <c r="T88" s="42"/>
      <c r="U88" s="42"/>
      <c r="V88" s="42"/>
      <c r="W88" s="68"/>
    </row>
    <row r="89" spans="1:23" s="69" customFormat="1" outlineLevel="1">
      <c r="A89" s="63" t="s">
        <v>164</v>
      </c>
      <c r="B89" s="46">
        <f t="shared" si="0"/>
        <v>58</v>
      </c>
      <c r="C89" s="38" t="s">
        <v>165</v>
      </c>
      <c r="D89" s="39">
        <v>568.79999999999995</v>
      </c>
      <c r="E89" s="39">
        <v>867</v>
      </c>
      <c r="F89" s="163">
        <v>794.54</v>
      </c>
      <c r="G89" s="163">
        <v>103.21799999999999</v>
      </c>
      <c r="H89" s="163">
        <v>249.982</v>
      </c>
      <c r="I89" s="163">
        <v>191.34</v>
      </c>
      <c r="J89" s="163">
        <v>250</v>
      </c>
      <c r="K89" s="164"/>
      <c r="L89" s="40">
        <v>103.2</v>
      </c>
      <c r="M89" s="119"/>
      <c r="N89" s="64"/>
      <c r="O89" s="126"/>
      <c r="P89" s="64"/>
      <c r="Q89" s="42"/>
      <c r="R89" s="42"/>
      <c r="S89" s="42"/>
      <c r="T89" s="42"/>
      <c r="U89" s="42"/>
      <c r="V89" s="42"/>
      <c r="W89" s="68"/>
    </row>
    <row r="90" spans="1:23" s="69" customFormat="1" outlineLevel="1">
      <c r="A90" s="63" t="s">
        <v>143</v>
      </c>
      <c r="B90" s="46">
        <f t="shared" si="0"/>
        <v>59</v>
      </c>
      <c r="C90" s="38" t="s">
        <v>166</v>
      </c>
      <c r="D90" s="39">
        <v>486.4</v>
      </c>
      <c r="E90" s="39">
        <v>150</v>
      </c>
      <c r="F90" s="163">
        <v>481.63865999999996</v>
      </c>
      <c r="G90" s="163">
        <v>0</v>
      </c>
      <c r="H90" s="163">
        <v>330.7</v>
      </c>
      <c r="I90" s="163">
        <v>150.93866</v>
      </c>
      <c r="J90" s="163">
        <v>0</v>
      </c>
      <c r="K90" s="164"/>
      <c r="L90" s="40">
        <v>233.8</v>
      </c>
      <c r="M90" s="119"/>
      <c r="N90" s="64"/>
      <c r="O90" s="126"/>
      <c r="P90" s="64"/>
      <c r="Q90" s="42"/>
      <c r="R90" s="42"/>
      <c r="S90" s="42"/>
      <c r="T90" s="42"/>
      <c r="U90" s="42"/>
      <c r="V90" s="42"/>
      <c r="W90" s="68"/>
    </row>
    <row r="91" spans="1:23" s="49" customFormat="1" outlineLevel="1">
      <c r="A91" s="59" t="s">
        <v>115</v>
      </c>
      <c r="B91" s="46">
        <f t="shared" si="0"/>
        <v>60</v>
      </c>
      <c r="C91" s="46" t="s">
        <v>167</v>
      </c>
      <c r="D91" s="47">
        <v>0</v>
      </c>
      <c r="E91" s="47">
        <v>0</v>
      </c>
      <c r="F91" s="165">
        <v>0</v>
      </c>
      <c r="G91" s="165">
        <v>0</v>
      </c>
      <c r="H91" s="165">
        <v>0</v>
      </c>
      <c r="I91" s="165">
        <v>0</v>
      </c>
      <c r="J91" s="165">
        <v>0</v>
      </c>
      <c r="K91" s="160"/>
      <c r="L91" s="48"/>
      <c r="M91" s="112"/>
      <c r="N91" s="61"/>
      <c r="O91" s="125"/>
      <c r="P91" s="64"/>
      <c r="Q91" s="30"/>
      <c r="R91" s="30"/>
      <c r="S91" s="30"/>
      <c r="T91" s="30"/>
      <c r="U91" s="30"/>
      <c r="V91" s="30"/>
      <c r="W91" s="50"/>
    </row>
    <row r="92" spans="1:23" s="49" customFormat="1" outlineLevel="1">
      <c r="A92" s="59" t="s">
        <v>117</v>
      </c>
      <c r="B92" s="46">
        <f t="shared" si="0"/>
        <v>61</v>
      </c>
      <c r="C92" s="46" t="s">
        <v>168</v>
      </c>
      <c r="D92" s="47">
        <v>396.2</v>
      </c>
      <c r="E92" s="47">
        <v>459.9</v>
      </c>
      <c r="F92" s="165">
        <v>490.98489999999998</v>
      </c>
      <c r="G92" s="165">
        <v>126.3449</v>
      </c>
      <c r="H92" s="165">
        <v>133</v>
      </c>
      <c r="I92" s="165">
        <v>116.64</v>
      </c>
      <c r="J92" s="165">
        <v>115</v>
      </c>
      <c r="K92" s="160"/>
      <c r="L92" s="53">
        <v>126</v>
      </c>
      <c r="M92" s="118"/>
      <c r="N92" s="137"/>
      <c r="O92" s="138"/>
      <c r="P92" s="137"/>
      <c r="Q92" s="30">
        <f>N92+P92-G92-H92</f>
        <v>-259.3449</v>
      </c>
      <c r="R92" s="30"/>
      <c r="S92" s="30"/>
      <c r="T92" s="30"/>
      <c r="U92" s="30"/>
      <c r="V92" s="30"/>
      <c r="W92" s="50"/>
    </row>
    <row r="93" spans="1:23" s="49" customFormat="1" outlineLevel="1">
      <c r="A93" s="59" t="s">
        <v>119</v>
      </c>
      <c r="B93" s="46">
        <f t="shared" si="0"/>
        <v>62</v>
      </c>
      <c r="C93" s="46" t="s">
        <v>169</v>
      </c>
      <c r="D93" s="47">
        <v>0</v>
      </c>
      <c r="E93" s="47">
        <v>0</v>
      </c>
      <c r="F93" s="165">
        <v>0</v>
      </c>
      <c r="G93" s="165">
        <v>0</v>
      </c>
      <c r="H93" s="165">
        <v>0</v>
      </c>
      <c r="I93" s="165">
        <v>0</v>
      </c>
      <c r="J93" s="165">
        <v>0</v>
      </c>
      <c r="K93" s="160"/>
      <c r="L93" s="48">
        <v>0</v>
      </c>
      <c r="M93" s="112"/>
      <c r="N93" s="61"/>
      <c r="O93" s="125"/>
      <c r="P93" s="61"/>
      <c r="Q93" s="30"/>
      <c r="R93" s="30"/>
      <c r="S93" s="30"/>
      <c r="T93" s="30"/>
      <c r="U93" s="30"/>
      <c r="V93" s="30"/>
      <c r="W93" s="50"/>
    </row>
    <row r="94" spans="1:23" s="49" customFormat="1" outlineLevel="1">
      <c r="A94" s="59" t="s">
        <v>170</v>
      </c>
      <c r="B94" s="46">
        <f t="shared" si="0"/>
        <v>63</v>
      </c>
      <c r="C94" s="46" t="s">
        <v>171</v>
      </c>
      <c r="D94" s="47">
        <v>0</v>
      </c>
      <c r="E94" s="47">
        <v>0</v>
      </c>
      <c r="F94" s="165">
        <v>0</v>
      </c>
      <c r="G94" s="165">
        <v>0</v>
      </c>
      <c r="H94" s="165">
        <v>0</v>
      </c>
      <c r="I94" s="165">
        <v>0</v>
      </c>
      <c r="J94" s="165">
        <v>0</v>
      </c>
      <c r="K94" s="160"/>
      <c r="L94" s="48">
        <v>0</v>
      </c>
      <c r="M94" s="112"/>
      <c r="N94" s="61"/>
      <c r="O94" s="125"/>
      <c r="P94" s="61"/>
      <c r="Q94" s="30"/>
      <c r="R94" s="30"/>
      <c r="S94" s="30"/>
      <c r="T94" s="30"/>
      <c r="U94" s="30"/>
      <c r="V94" s="30"/>
      <c r="W94" s="50"/>
    </row>
    <row r="95" spans="1:23" s="49" customFormat="1" outlineLevel="1">
      <c r="A95" s="59" t="s">
        <v>172</v>
      </c>
      <c r="B95" s="46">
        <f t="shared" si="0"/>
        <v>64</v>
      </c>
      <c r="C95" s="46" t="s">
        <v>173</v>
      </c>
      <c r="D95" s="47">
        <v>6742.7999999999993</v>
      </c>
      <c r="E95" s="47">
        <v>10766.2</v>
      </c>
      <c r="F95" s="165">
        <v>1192.001</v>
      </c>
      <c r="G95" s="165">
        <v>0</v>
      </c>
      <c r="H95" s="165">
        <v>552.02</v>
      </c>
      <c r="I95" s="165">
        <v>639.98099999999999</v>
      </c>
      <c r="J95" s="165">
        <v>0</v>
      </c>
      <c r="K95" s="160"/>
      <c r="L95" s="53">
        <v>99.9</v>
      </c>
      <c r="M95" s="118"/>
      <c r="N95" s="137"/>
      <c r="O95" s="138"/>
      <c r="P95" s="61"/>
      <c r="Q95" s="30"/>
      <c r="R95" s="30"/>
      <c r="S95" s="30"/>
      <c r="T95" s="30"/>
      <c r="U95" s="30"/>
      <c r="V95" s="30"/>
      <c r="W95" s="50"/>
    </row>
    <row r="96" spans="1:23" s="44" customFormat="1" outlineLevel="1">
      <c r="A96" s="63" t="s">
        <v>125</v>
      </c>
      <c r="B96" s="46">
        <f t="shared" si="0"/>
        <v>65</v>
      </c>
      <c r="C96" s="38" t="s">
        <v>174</v>
      </c>
      <c r="D96" s="39">
        <v>4406.2</v>
      </c>
      <c r="E96" s="39">
        <v>8364.7000000000007</v>
      </c>
      <c r="F96" s="165">
        <v>994.21</v>
      </c>
      <c r="G96" s="165">
        <v>0</v>
      </c>
      <c r="H96" s="165">
        <v>454.34</v>
      </c>
      <c r="I96" s="165">
        <v>539.87</v>
      </c>
      <c r="J96" s="165">
        <v>0</v>
      </c>
      <c r="K96" s="164"/>
      <c r="L96" s="40">
        <v>99.9</v>
      </c>
      <c r="M96" s="119"/>
      <c r="N96" s="64"/>
      <c r="O96" s="126"/>
      <c r="P96" s="61"/>
      <c r="Q96" s="42"/>
      <c r="R96" s="42"/>
      <c r="S96" s="42"/>
      <c r="T96" s="42"/>
      <c r="U96" s="42"/>
      <c r="V96" s="42"/>
      <c r="W96" s="43"/>
    </row>
    <row r="97" spans="1:23" s="44" customFormat="1" outlineLevel="1">
      <c r="A97" s="63" t="s">
        <v>127</v>
      </c>
      <c r="B97" s="46">
        <f t="shared" si="0"/>
        <v>66</v>
      </c>
      <c r="C97" s="38" t="s">
        <v>175</v>
      </c>
      <c r="D97" s="39">
        <v>2336.6</v>
      </c>
      <c r="E97" s="39">
        <v>2401.5</v>
      </c>
      <c r="F97" s="163">
        <v>197.791</v>
      </c>
      <c r="G97" s="165">
        <v>0</v>
      </c>
      <c r="H97" s="165">
        <v>97.68</v>
      </c>
      <c r="I97" s="165">
        <v>100.111</v>
      </c>
      <c r="J97" s="165">
        <v>0</v>
      </c>
      <c r="K97" s="164"/>
      <c r="L97" s="40"/>
      <c r="M97" s="119"/>
      <c r="N97" s="64"/>
      <c r="O97" s="126"/>
      <c r="P97" s="61"/>
      <c r="Q97" s="42"/>
      <c r="R97" s="42"/>
      <c r="S97" s="42"/>
      <c r="T97" s="42"/>
      <c r="U97" s="42"/>
      <c r="V97" s="42"/>
      <c r="W97" s="43"/>
    </row>
    <row r="98" spans="1:23" s="54" customFormat="1">
      <c r="A98" s="103" t="s">
        <v>176</v>
      </c>
      <c r="B98" s="23">
        <f t="shared" si="0"/>
        <v>67</v>
      </c>
      <c r="C98" s="23">
        <v>1130</v>
      </c>
      <c r="D98" s="52">
        <v>25596.5</v>
      </c>
      <c r="E98" s="52">
        <v>24782.872429999999</v>
      </c>
      <c r="F98" s="161">
        <v>26431.888419999999</v>
      </c>
      <c r="G98" s="161">
        <v>4129.7370499999997</v>
      </c>
      <c r="H98" s="161">
        <v>8880.8319999999985</v>
      </c>
      <c r="I98" s="161">
        <v>11816.319370000001</v>
      </c>
      <c r="J98" s="161">
        <v>1605</v>
      </c>
      <c r="K98" s="162"/>
      <c r="L98" s="36"/>
      <c r="M98" s="118"/>
      <c r="N98" s="137"/>
      <c r="O98" s="138"/>
      <c r="P98" s="61"/>
      <c r="Q98" s="55"/>
      <c r="R98" s="55"/>
      <c r="S98" s="55"/>
      <c r="T98" s="55"/>
      <c r="U98" s="55"/>
      <c r="V98" s="55"/>
      <c r="W98" s="4"/>
    </row>
    <row r="99" spans="1:23" s="49" customFormat="1" outlineLevel="1">
      <c r="A99" s="59" t="s">
        <v>105</v>
      </c>
      <c r="B99" s="46">
        <f t="shared" ref="B99:B155" si="1">B98+1</f>
        <v>68</v>
      </c>
      <c r="C99" s="46" t="s">
        <v>177</v>
      </c>
      <c r="D99" s="47">
        <v>39.5</v>
      </c>
      <c r="E99" s="47">
        <v>40</v>
      </c>
      <c r="F99" s="165">
        <v>22.608899999999998</v>
      </c>
      <c r="G99" s="165">
        <v>11.304449999999999</v>
      </c>
      <c r="H99" s="165">
        <v>11.304449999999999</v>
      </c>
      <c r="I99" s="165">
        <v>0</v>
      </c>
      <c r="J99" s="165">
        <v>0</v>
      </c>
      <c r="K99" s="160"/>
      <c r="L99" s="48">
        <v>11.3</v>
      </c>
      <c r="M99" s="112"/>
      <c r="N99" s="61"/>
      <c r="O99" s="125"/>
      <c r="P99" s="61"/>
      <c r="Q99" s="30">
        <v>1.6895100000000001</v>
      </c>
      <c r="R99" s="30">
        <f t="shared" ref="R99:R114" si="2">N99+Q99-G99-H99</f>
        <v>-20.91939</v>
      </c>
      <c r="S99" s="30"/>
      <c r="T99" s="30"/>
      <c r="U99" s="30"/>
      <c r="V99" s="30"/>
      <c r="W99" s="50"/>
    </row>
    <row r="100" spans="1:23" s="49" customFormat="1" outlineLevel="1">
      <c r="A100" s="59" t="s">
        <v>107</v>
      </c>
      <c r="B100" s="46">
        <f t="shared" si="1"/>
        <v>69</v>
      </c>
      <c r="C100" s="46" t="s">
        <v>178</v>
      </c>
      <c r="D100" s="47">
        <v>8.5</v>
      </c>
      <c r="E100" s="47">
        <v>8.8000000000000007</v>
      </c>
      <c r="F100" s="165">
        <v>4.9739579999999997</v>
      </c>
      <c r="G100" s="165">
        <v>2.4869789999999998</v>
      </c>
      <c r="H100" s="165">
        <v>2.4869789999999998</v>
      </c>
      <c r="I100" s="165">
        <v>0</v>
      </c>
      <c r="J100" s="165">
        <v>0</v>
      </c>
      <c r="K100" s="160"/>
      <c r="L100" s="48">
        <v>2.5</v>
      </c>
      <c r="M100" s="112"/>
      <c r="N100" s="61"/>
      <c r="O100" s="125"/>
      <c r="P100" s="61"/>
      <c r="Q100" s="30">
        <v>0.37169000000000002</v>
      </c>
      <c r="R100" s="30">
        <f t="shared" si="2"/>
        <v>-4.6022679999999996</v>
      </c>
      <c r="S100" s="30"/>
      <c r="T100" s="30"/>
      <c r="U100" s="30"/>
      <c r="V100" s="30"/>
      <c r="W100" s="50"/>
    </row>
    <row r="101" spans="1:23" s="49" customFormat="1" outlineLevel="1">
      <c r="A101" s="59" t="s">
        <v>66</v>
      </c>
      <c r="B101" s="46">
        <f t="shared" si="1"/>
        <v>70</v>
      </c>
      <c r="C101" s="46" t="s">
        <v>179</v>
      </c>
      <c r="D101" s="47">
        <v>1102.0999999999999</v>
      </c>
      <c r="E101" s="47">
        <v>1152.0199999999998</v>
      </c>
      <c r="F101" s="165">
        <v>1489.7963489999997</v>
      </c>
      <c r="G101" s="165">
        <v>210.934</v>
      </c>
      <c r="H101" s="165">
        <v>33.066000000000003</v>
      </c>
      <c r="I101" s="165">
        <v>957.00491999999997</v>
      </c>
      <c r="J101" s="165">
        <v>288.79142899999999</v>
      </c>
      <c r="K101" s="160"/>
      <c r="L101" s="48">
        <v>244.6</v>
      </c>
      <c r="M101" s="112"/>
      <c r="N101" s="61"/>
      <c r="O101" s="125"/>
      <c r="P101" s="61"/>
      <c r="Q101" s="30">
        <v>248.40492</v>
      </c>
      <c r="R101" s="30">
        <f t="shared" si="2"/>
        <v>4.4049200000000042</v>
      </c>
      <c r="S101" s="30"/>
      <c r="T101" s="30"/>
      <c r="U101" s="30"/>
      <c r="V101" s="30"/>
      <c r="W101" s="50"/>
    </row>
    <row r="102" spans="1:23" s="49" customFormat="1" outlineLevel="1">
      <c r="A102" s="59" t="s">
        <v>110</v>
      </c>
      <c r="B102" s="46">
        <f t="shared" si="1"/>
        <v>71</v>
      </c>
      <c r="C102" s="46" t="s">
        <v>180</v>
      </c>
      <c r="D102" s="47">
        <v>4.5</v>
      </c>
      <c r="E102" s="47">
        <v>383.79999999999995</v>
      </c>
      <c r="F102" s="165">
        <v>1467.7</v>
      </c>
      <c r="G102" s="165">
        <v>1252.9499999999998</v>
      </c>
      <c r="H102" s="165">
        <v>0</v>
      </c>
      <c r="I102" s="165">
        <v>214.75000000000023</v>
      </c>
      <c r="J102" s="165">
        <v>0</v>
      </c>
      <c r="K102" s="160"/>
      <c r="L102" s="48">
        <v>1071.7</v>
      </c>
      <c r="M102" s="112"/>
      <c r="N102" s="61"/>
      <c r="O102" s="125"/>
      <c r="P102" s="61"/>
      <c r="Q102" s="30">
        <v>0</v>
      </c>
      <c r="R102" s="30">
        <f t="shared" si="2"/>
        <v>-1252.9499999999998</v>
      </c>
      <c r="S102" s="30"/>
      <c r="T102" s="30"/>
      <c r="U102" s="30"/>
      <c r="V102" s="30"/>
      <c r="W102" s="50"/>
    </row>
    <row r="103" spans="1:23" s="49" customFormat="1" outlineLevel="1">
      <c r="A103" s="59" t="s">
        <v>112</v>
      </c>
      <c r="B103" s="46">
        <f t="shared" si="1"/>
        <v>72</v>
      </c>
      <c r="C103" s="46" t="s">
        <v>181</v>
      </c>
      <c r="D103" s="47">
        <v>0</v>
      </c>
      <c r="E103" s="47">
        <v>2406</v>
      </c>
      <c r="F103" s="165">
        <v>2247.1497849999996</v>
      </c>
      <c r="G103" s="165">
        <v>500</v>
      </c>
      <c r="H103" s="165">
        <v>823.56999999999994</v>
      </c>
      <c r="I103" s="165">
        <v>223.57978499999953</v>
      </c>
      <c r="J103" s="165">
        <v>700</v>
      </c>
      <c r="K103" s="160"/>
      <c r="L103" s="48">
        <v>740</v>
      </c>
      <c r="M103" s="112"/>
      <c r="N103" s="61"/>
      <c r="O103" s="125"/>
      <c r="P103" s="61"/>
      <c r="Q103" s="30">
        <v>0</v>
      </c>
      <c r="R103" s="30">
        <f t="shared" si="2"/>
        <v>-1323.57</v>
      </c>
      <c r="S103" s="30"/>
      <c r="T103" s="30"/>
      <c r="U103" s="30"/>
      <c r="V103" s="30"/>
      <c r="W103" s="50"/>
    </row>
    <row r="104" spans="1:23" s="49" customFormat="1" outlineLevel="1">
      <c r="A104" s="59" t="s">
        <v>67</v>
      </c>
      <c r="B104" s="46">
        <f t="shared" si="1"/>
        <v>73</v>
      </c>
      <c r="C104" s="46" t="s">
        <v>182</v>
      </c>
      <c r="D104" s="47">
        <v>1866.6</v>
      </c>
      <c r="E104" s="47">
        <v>2115.04</v>
      </c>
      <c r="F104" s="165">
        <v>1849.4104010000003</v>
      </c>
      <c r="G104" s="165">
        <v>249.99999599999956</v>
      </c>
      <c r="H104" s="165">
        <v>198.66351400000048</v>
      </c>
      <c r="I104" s="165">
        <v>1171.0383200000001</v>
      </c>
      <c r="J104" s="165">
        <v>229.70857100000012</v>
      </c>
      <c r="K104" s="160"/>
      <c r="L104" s="48">
        <v>279.60000000000002</v>
      </c>
      <c r="M104" s="112"/>
      <c r="N104" s="61"/>
      <c r="O104" s="125"/>
      <c r="P104" s="61"/>
      <c r="Q104" s="30">
        <v>292.30182999999994</v>
      </c>
      <c r="R104" s="30">
        <f t="shared" si="2"/>
        <v>-156.36168000000009</v>
      </c>
      <c r="S104" s="30"/>
      <c r="T104" s="30"/>
      <c r="U104" s="30"/>
      <c r="V104" s="30"/>
      <c r="W104" s="50"/>
    </row>
    <row r="105" spans="1:23" s="49" customFormat="1" outlineLevel="1">
      <c r="A105" s="59" t="s">
        <v>115</v>
      </c>
      <c r="B105" s="46">
        <f t="shared" si="1"/>
        <v>74</v>
      </c>
      <c r="C105" s="46" t="s">
        <v>183</v>
      </c>
      <c r="D105" s="47">
        <v>58.5</v>
      </c>
      <c r="E105" s="47">
        <v>50</v>
      </c>
      <c r="F105" s="165">
        <v>0</v>
      </c>
      <c r="G105" s="165">
        <v>0</v>
      </c>
      <c r="H105" s="165">
        <v>0</v>
      </c>
      <c r="I105" s="165">
        <v>0</v>
      </c>
      <c r="J105" s="165">
        <v>0</v>
      </c>
      <c r="K105" s="160"/>
      <c r="L105" s="48">
        <v>0</v>
      </c>
      <c r="M105" s="112"/>
      <c r="N105" s="61"/>
      <c r="O105" s="125"/>
      <c r="P105" s="61"/>
      <c r="Q105" s="30">
        <v>0</v>
      </c>
      <c r="R105" s="30">
        <f t="shared" si="2"/>
        <v>0</v>
      </c>
      <c r="S105" s="30"/>
      <c r="T105" s="30"/>
      <c r="U105" s="30"/>
      <c r="V105" s="30"/>
      <c r="W105" s="50"/>
    </row>
    <row r="106" spans="1:23" s="71" customFormat="1" outlineLevel="1">
      <c r="A106" s="59" t="s">
        <v>184</v>
      </c>
      <c r="B106" s="46">
        <f t="shared" si="1"/>
        <v>75</v>
      </c>
      <c r="C106" s="46" t="s">
        <v>185</v>
      </c>
      <c r="D106" s="47">
        <v>578.5</v>
      </c>
      <c r="E106" s="47">
        <v>703.9</v>
      </c>
      <c r="F106" s="165">
        <v>881</v>
      </c>
      <c r="G106" s="165">
        <v>265.73255</v>
      </c>
      <c r="H106" s="165">
        <v>348.76745</v>
      </c>
      <c r="I106" s="165">
        <v>0</v>
      </c>
      <c r="J106" s="165">
        <v>266.5</v>
      </c>
      <c r="K106" s="160"/>
      <c r="L106" s="61">
        <v>339.7</v>
      </c>
      <c r="M106" s="112"/>
      <c r="N106" s="61"/>
      <c r="O106" s="125"/>
      <c r="P106" s="61"/>
      <c r="Q106" s="57">
        <v>0</v>
      </c>
      <c r="R106" s="30">
        <f t="shared" si="2"/>
        <v>-614.5</v>
      </c>
      <c r="S106" s="57"/>
      <c r="T106" s="57"/>
      <c r="U106" s="57"/>
      <c r="V106" s="57"/>
      <c r="W106" s="70"/>
    </row>
    <row r="107" spans="1:23" s="44" customFormat="1" outlineLevel="1">
      <c r="A107" s="63" t="s">
        <v>186</v>
      </c>
      <c r="B107" s="46">
        <f t="shared" si="1"/>
        <v>76</v>
      </c>
      <c r="C107" s="38" t="s">
        <v>187</v>
      </c>
      <c r="D107" s="39">
        <v>21.7</v>
      </c>
      <c r="E107" s="39">
        <v>26.3</v>
      </c>
      <c r="F107" s="163">
        <v>40.200000000000003</v>
      </c>
      <c r="G107" s="163">
        <v>15</v>
      </c>
      <c r="H107" s="163">
        <v>10.199999999999999</v>
      </c>
      <c r="I107" s="163">
        <v>0</v>
      </c>
      <c r="J107" s="163">
        <v>15</v>
      </c>
      <c r="K107" s="164"/>
      <c r="L107" s="40">
        <v>18.899999999999999</v>
      </c>
      <c r="M107" s="119"/>
      <c r="N107" s="64"/>
      <c r="O107" s="126"/>
      <c r="P107" s="61"/>
      <c r="Q107" s="42">
        <v>0</v>
      </c>
      <c r="R107" s="30">
        <f t="shared" si="2"/>
        <v>-25.2</v>
      </c>
      <c r="S107" s="42"/>
      <c r="T107" s="42"/>
      <c r="U107" s="42"/>
      <c r="V107" s="42"/>
      <c r="W107" s="43"/>
    </row>
    <row r="108" spans="1:23" s="44" customFormat="1" outlineLevel="1">
      <c r="A108" s="63" t="s">
        <v>188</v>
      </c>
      <c r="B108" s="46">
        <f t="shared" si="1"/>
        <v>77</v>
      </c>
      <c r="C108" s="38" t="s">
        <v>189</v>
      </c>
      <c r="D108" s="39">
        <v>5.3</v>
      </c>
      <c r="E108" s="39">
        <v>11.5</v>
      </c>
      <c r="F108" s="163">
        <v>6.5552900000000003</v>
      </c>
      <c r="G108" s="163">
        <v>0.73255000000000003</v>
      </c>
      <c r="H108" s="163">
        <v>2.7674500000000002</v>
      </c>
      <c r="I108" s="163">
        <v>1.5552900000000003</v>
      </c>
      <c r="J108" s="163">
        <v>1.5</v>
      </c>
      <c r="K108" s="164"/>
      <c r="L108" s="40">
        <v>1.4</v>
      </c>
      <c r="M108" s="119"/>
      <c r="N108" s="64"/>
      <c r="O108" s="126"/>
      <c r="P108" s="61"/>
      <c r="Q108" s="42">
        <v>1.52623</v>
      </c>
      <c r="R108" s="30">
        <f t="shared" si="2"/>
        <v>-1.9737700000000002</v>
      </c>
      <c r="S108" s="42"/>
      <c r="T108" s="42"/>
      <c r="U108" s="42"/>
      <c r="V108" s="42"/>
      <c r="W108" s="43"/>
    </row>
    <row r="109" spans="1:23" s="44" customFormat="1" outlineLevel="1">
      <c r="A109" s="63" t="s">
        <v>190</v>
      </c>
      <c r="B109" s="46">
        <f t="shared" si="1"/>
        <v>78</v>
      </c>
      <c r="C109" s="38" t="s">
        <v>191</v>
      </c>
      <c r="D109" s="39">
        <v>551.5</v>
      </c>
      <c r="E109" s="39">
        <v>666.1</v>
      </c>
      <c r="F109" s="163">
        <v>835.8</v>
      </c>
      <c r="G109" s="163">
        <v>250</v>
      </c>
      <c r="H109" s="163">
        <v>335.8</v>
      </c>
      <c r="I109" s="163">
        <v>0</v>
      </c>
      <c r="J109" s="163">
        <v>250</v>
      </c>
      <c r="K109" s="164"/>
      <c r="L109" s="40">
        <v>319.39999999999998</v>
      </c>
      <c r="M109" s="119"/>
      <c r="N109" s="64"/>
      <c r="O109" s="126"/>
      <c r="P109" s="61"/>
      <c r="Q109" s="42">
        <v>76.530380000000008</v>
      </c>
      <c r="R109" s="30">
        <f t="shared" si="2"/>
        <v>-509.26962000000003</v>
      </c>
      <c r="S109" s="42"/>
      <c r="T109" s="42"/>
      <c r="U109" s="42"/>
      <c r="V109" s="42"/>
      <c r="W109" s="43"/>
    </row>
    <row r="110" spans="1:23" s="44" customFormat="1" ht="40.5" outlineLevel="1">
      <c r="A110" s="63" t="s">
        <v>192</v>
      </c>
      <c r="B110" s="46">
        <f t="shared" si="1"/>
        <v>79</v>
      </c>
      <c r="C110" s="38" t="s">
        <v>193</v>
      </c>
      <c r="D110" s="39">
        <v>0</v>
      </c>
      <c r="E110" s="39">
        <v>0</v>
      </c>
      <c r="F110" s="163">
        <v>0</v>
      </c>
      <c r="G110" s="163">
        <v>0</v>
      </c>
      <c r="H110" s="163">
        <v>0</v>
      </c>
      <c r="I110" s="163">
        <v>0</v>
      </c>
      <c r="J110" s="163">
        <v>0</v>
      </c>
      <c r="K110" s="164"/>
      <c r="L110" s="40">
        <v>0</v>
      </c>
      <c r="M110" s="119"/>
      <c r="N110" s="64"/>
      <c r="O110" s="126"/>
      <c r="P110" s="61"/>
      <c r="Q110" s="42">
        <v>0</v>
      </c>
      <c r="R110" s="30">
        <f t="shared" si="2"/>
        <v>0</v>
      </c>
      <c r="S110" s="42"/>
      <c r="T110" s="42"/>
      <c r="U110" s="42"/>
      <c r="V110" s="42"/>
      <c r="W110" s="43"/>
    </row>
    <row r="111" spans="1:23" s="49" customFormat="1" outlineLevel="1">
      <c r="A111" s="59" t="s">
        <v>117</v>
      </c>
      <c r="B111" s="46">
        <f t="shared" si="1"/>
        <v>80</v>
      </c>
      <c r="C111" s="46" t="s">
        <v>194</v>
      </c>
      <c r="D111" s="47">
        <v>0</v>
      </c>
      <c r="E111" s="47">
        <v>0</v>
      </c>
      <c r="F111" s="163">
        <v>0</v>
      </c>
      <c r="G111" s="165">
        <v>0</v>
      </c>
      <c r="H111" s="165">
        <v>0</v>
      </c>
      <c r="I111" s="165">
        <v>0</v>
      </c>
      <c r="J111" s="165">
        <v>0</v>
      </c>
      <c r="K111" s="160"/>
      <c r="L111" s="48">
        <v>0</v>
      </c>
      <c r="M111" s="112"/>
      <c r="N111" s="61"/>
      <c r="O111" s="125"/>
      <c r="P111" s="61"/>
      <c r="Q111" s="30">
        <v>0</v>
      </c>
      <c r="R111" s="30">
        <f t="shared" si="2"/>
        <v>0</v>
      </c>
      <c r="S111" s="30"/>
      <c r="T111" s="30"/>
      <c r="U111" s="30"/>
      <c r="V111" s="30"/>
      <c r="W111" s="50"/>
    </row>
    <row r="112" spans="1:23" s="49" customFormat="1" outlineLevel="1">
      <c r="A112" s="59" t="s">
        <v>119</v>
      </c>
      <c r="B112" s="46">
        <f t="shared" si="1"/>
        <v>81</v>
      </c>
      <c r="C112" s="46" t="s">
        <v>195</v>
      </c>
      <c r="D112" s="47">
        <v>0</v>
      </c>
      <c r="E112" s="47">
        <v>0</v>
      </c>
      <c r="F112" s="163">
        <v>0</v>
      </c>
      <c r="G112" s="165">
        <v>0</v>
      </c>
      <c r="H112" s="165">
        <v>0</v>
      </c>
      <c r="I112" s="165">
        <v>0</v>
      </c>
      <c r="J112" s="165">
        <v>0</v>
      </c>
      <c r="K112" s="160"/>
      <c r="L112" s="48">
        <v>0</v>
      </c>
      <c r="M112" s="112"/>
      <c r="N112" s="61"/>
      <c r="O112" s="125"/>
      <c r="P112" s="61"/>
      <c r="Q112" s="30">
        <v>0</v>
      </c>
      <c r="R112" s="30">
        <f t="shared" si="2"/>
        <v>0</v>
      </c>
      <c r="S112" s="30"/>
      <c r="T112" s="30"/>
      <c r="U112" s="30"/>
      <c r="V112" s="30"/>
      <c r="W112" s="50"/>
    </row>
    <row r="113" spans="1:23" s="49" customFormat="1" outlineLevel="1">
      <c r="A113" s="59" t="s">
        <v>196</v>
      </c>
      <c r="B113" s="46">
        <f t="shared" si="1"/>
        <v>82</v>
      </c>
      <c r="C113" s="46" t="s">
        <v>197</v>
      </c>
      <c r="D113" s="47">
        <v>0</v>
      </c>
      <c r="E113" s="47">
        <v>0</v>
      </c>
      <c r="F113" s="163">
        <v>2.7</v>
      </c>
      <c r="G113" s="165">
        <v>0</v>
      </c>
      <c r="H113" s="165">
        <v>0</v>
      </c>
      <c r="I113" s="165">
        <v>2.7</v>
      </c>
      <c r="J113" s="165">
        <v>0</v>
      </c>
      <c r="K113" s="160"/>
      <c r="L113" s="48">
        <v>2.7</v>
      </c>
      <c r="M113" s="112"/>
      <c r="N113" s="61"/>
      <c r="O113" s="125"/>
      <c r="P113" s="61"/>
      <c r="Q113" s="30">
        <v>0</v>
      </c>
      <c r="R113" s="30">
        <f t="shared" si="2"/>
        <v>0</v>
      </c>
      <c r="S113" s="30"/>
      <c r="T113" s="30"/>
      <c r="U113" s="30"/>
      <c r="V113" s="30"/>
      <c r="W113" s="50"/>
    </row>
    <row r="114" spans="1:23" s="49" customFormat="1" outlineLevel="1">
      <c r="A114" s="59" t="s">
        <v>121</v>
      </c>
      <c r="B114" s="46">
        <f t="shared" si="1"/>
        <v>83</v>
      </c>
      <c r="C114" s="46" t="s">
        <v>197</v>
      </c>
      <c r="D114" s="47">
        <v>249.8</v>
      </c>
      <c r="E114" s="47">
        <v>282.31245000000001</v>
      </c>
      <c r="F114" s="165">
        <v>336.31900000000002</v>
      </c>
      <c r="G114" s="165">
        <v>117.39202499999999</v>
      </c>
      <c r="H114" s="165">
        <v>90</v>
      </c>
      <c r="I114" s="165">
        <v>8.9269750000000272</v>
      </c>
      <c r="J114" s="165">
        <v>120</v>
      </c>
      <c r="K114" s="160"/>
      <c r="L114" s="48">
        <v>113.8</v>
      </c>
      <c r="M114" s="112"/>
      <c r="N114" s="61"/>
      <c r="O114" s="125"/>
      <c r="P114" s="61"/>
      <c r="Q114" s="30">
        <v>33.819000000000003</v>
      </c>
      <c r="R114" s="30">
        <f t="shared" si="2"/>
        <v>-173.57302499999997</v>
      </c>
      <c r="S114" s="30"/>
      <c r="T114" s="30"/>
      <c r="U114" s="30"/>
      <c r="V114" s="30"/>
      <c r="W114" s="50"/>
    </row>
    <row r="115" spans="1:23" s="49" customFormat="1" outlineLevel="1">
      <c r="A115" s="59" t="s">
        <v>198</v>
      </c>
      <c r="B115" s="46">
        <f t="shared" si="1"/>
        <v>84</v>
      </c>
      <c r="C115" s="46" t="s">
        <v>199</v>
      </c>
      <c r="D115" s="47">
        <v>0</v>
      </c>
      <c r="E115" s="47">
        <v>104.82998000000001</v>
      </c>
      <c r="F115" s="165">
        <v>215.71160699999788</v>
      </c>
      <c r="G115" s="165">
        <v>0</v>
      </c>
      <c r="H115" s="165">
        <v>215.71160699999788</v>
      </c>
      <c r="I115" s="165">
        <v>0</v>
      </c>
      <c r="J115" s="165">
        <v>0</v>
      </c>
      <c r="K115" s="160">
        <f t="shared" ref="K115" si="3">K116+K117</f>
        <v>0</v>
      </c>
      <c r="L115" s="48">
        <v>0</v>
      </c>
      <c r="M115" s="112"/>
      <c r="N115" s="61"/>
      <c r="O115" s="125"/>
      <c r="P115" s="61"/>
      <c r="Q115" s="30"/>
      <c r="R115" s="30"/>
      <c r="S115" s="30"/>
      <c r="T115" s="30"/>
      <c r="U115" s="30"/>
      <c r="V115" s="30"/>
      <c r="W115" s="50"/>
    </row>
    <row r="116" spans="1:23" s="44" customFormat="1" outlineLevel="1">
      <c r="A116" s="63" t="s">
        <v>200</v>
      </c>
      <c r="B116" s="46">
        <f t="shared" si="1"/>
        <v>85</v>
      </c>
      <c r="C116" s="38" t="s">
        <v>201</v>
      </c>
      <c r="D116" s="39">
        <v>0</v>
      </c>
      <c r="E116" s="39">
        <v>62.10998</v>
      </c>
      <c r="F116" s="165">
        <v>215.71160699999788</v>
      </c>
      <c r="G116" s="165">
        <v>0</v>
      </c>
      <c r="H116" s="165">
        <v>215.71160699999788</v>
      </c>
      <c r="I116" s="165">
        <v>0</v>
      </c>
      <c r="J116" s="165">
        <v>0</v>
      </c>
      <c r="K116" s="164"/>
      <c r="L116" s="40">
        <v>0</v>
      </c>
      <c r="M116" s="119"/>
      <c r="N116" s="64"/>
      <c r="O116" s="126"/>
      <c r="P116" s="61"/>
      <c r="Q116" s="42"/>
      <c r="R116" s="42"/>
      <c r="S116" s="42"/>
      <c r="T116" s="42"/>
      <c r="U116" s="42"/>
      <c r="V116" s="42"/>
      <c r="W116" s="43"/>
    </row>
    <row r="117" spans="1:23" s="44" customFormat="1" outlineLevel="1">
      <c r="A117" s="63" t="s">
        <v>202</v>
      </c>
      <c r="B117" s="46">
        <f t="shared" si="1"/>
        <v>86</v>
      </c>
      <c r="C117" s="38" t="s">
        <v>201</v>
      </c>
      <c r="D117" s="39">
        <v>0</v>
      </c>
      <c r="E117" s="39">
        <v>42.72</v>
      </c>
      <c r="F117" s="165">
        <v>0</v>
      </c>
      <c r="G117" s="165">
        <v>0</v>
      </c>
      <c r="H117" s="165">
        <v>0</v>
      </c>
      <c r="I117" s="165">
        <v>0</v>
      </c>
      <c r="J117" s="165">
        <v>0</v>
      </c>
      <c r="K117" s="164"/>
      <c r="L117" s="40">
        <v>0</v>
      </c>
      <c r="M117" s="119"/>
      <c r="N117" s="64"/>
      <c r="O117" s="126"/>
      <c r="P117" s="61"/>
      <c r="Q117" s="42"/>
      <c r="R117" s="42"/>
      <c r="S117" s="42"/>
      <c r="T117" s="42"/>
      <c r="U117" s="42"/>
      <c r="V117" s="42"/>
      <c r="W117" s="43"/>
    </row>
    <row r="118" spans="1:23" s="49" customFormat="1" outlineLevel="1">
      <c r="A118" s="59" t="s">
        <v>97</v>
      </c>
      <c r="B118" s="46">
        <f t="shared" si="1"/>
        <v>87</v>
      </c>
      <c r="C118" s="46" t="s">
        <v>203</v>
      </c>
      <c r="D118" s="47">
        <v>14382.6</v>
      </c>
      <c r="E118" s="47">
        <v>6926.07</v>
      </c>
      <c r="F118" s="165">
        <v>10943.83078</v>
      </c>
      <c r="G118" s="165">
        <v>1518.93705</v>
      </c>
      <c r="H118" s="165">
        <v>2254.5619999999999</v>
      </c>
      <c r="I118" s="165">
        <v>7170.3317299999999</v>
      </c>
      <c r="J118" s="165">
        <v>0</v>
      </c>
      <c r="K118" s="160"/>
      <c r="L118" s="48">
        <v>2072.1</v>
      </c>
      <c r="M118" s="112"/>
      <c r="N118" s="61"/>
      <c r="O118" s="125"/>
      <c r="P118" s="61"/>
      <c r="Q118" s="30"/>
      <c r="R118" s="30"/>
      <c r="S118" s="30"/>
      <c r="T118" s="30"/>
      <c r="U118" s="30"/>
      <c r="V118" s="30"/>
      <c r="W118" s="50"/>
    </row>
    <row r="119" spans="1:23" s="49" customFormat="1" outlineLevel="1">
      <c r="A119" s="59" t="s">
        <v>99</v>
      </c>
      <c r="B119" s="46">
        <f t="shared" si="1"/>
        <v>88</v>
      </c>
      <c r="C119" s="46" t="s">
        <v>204</v>
      </c>
      <c r="D119" s="47">
        <v>7305.9</v>
      </c>
      <c r="E119" s="47">
        <v>10610.099999999999</v>
      </c>
      <c r="F119" s="165">
        <v>6970.6876400000001</v>
      </c>
      <c r="G119" s="165">
        <v>0</v>
      </c>
      <c r="H119" s="165">
        <v>4902.7</v>
      </c>
      <c r="I119" s="165">
        <v>2067.9876400000003</v>
      </c>
      <c r="J119" s="165">
        <v>0</v>
      </c>
      <c r="K119" s="160"/>
      <c r="L119" s="48">
        <v>1919.6</v>
      </c>
      <c r="M119" s="112"/>
      <c r="N119" s="61"/>
      <c r="O119" s="125"/>
      <c r="P119" s="61"/>
      <c r="Q119" s="30"/>
      <c r="R119" s="30"/>
      <c r="S119" s="30"/>
      <c r="T119" s="30"/>
      <c r="U119" s="30"/>
      <c r="V119" s="30"/>
      <c r="W119" s="50"/>
    </row>
    <row r="120" spans="1:23" s="54" customFormat="1">
      <c r="A120" s="103" t="s">
        <v>205</v>
      </c>
      <c r="B120" s="23">
        <f t="shared" si="1"/>
        <v>89</v>
      </c>
      <c r="C120" s="23">
        <v>1140</v>
      </c>
      <c r="D120" s="52">
        <v>36812.000000000007</v>
      </c>
      <c r="E120" s="52">
        <v>44725.38</v>
      </c>
      <c r="F120" s="161">
        <v>69196.19</v>
      </c>
      <c r="G120" s="161">
        <v>13914.91</v>
      </c>
      <c r="H120" s="161">
        <v>13212.03</v>
      </c>
      <c r="I120" s="161">
        <v>15708</v>
      </c>
      <c r="J120" s="161">
        <v>26361.25</v>
      </c>
      <c r="K120" s="162"/>
      <c r="L120" s="36"/>
      <c r="M120" s="118"/>
      <c r="N120" s="137"/>
      <c r="O120" s="138"/>
      <c r="P120" s="61"/>
      <c r="Q120" s="55"/>
      <c r="R120" s="55"/>
      <c r="S120" s="55"/>
      <c r="T120" s="55"/>
      <c r="U120" s="55"/>
      <c r="V120" s="55"/>
      <c r="W120" s="4"/>
    </row>
    <row r="121" spans="1:23" s="35" customFormat="1" outlineLevel="1">
      <c r="A121" s="103" t="s">
        <v>206</v>
      </c>
      <c r="B121" s="23">
        <f t="shared" si="1"/>
        <v>90</v>
      </c>
      <c r="C121" s="23">
        <v>1150</v>
      </c>
      <c r="D121" s="80">
        <v>13660.6</v>
      </c>
      <c r="E121" s="80">
        <v>9232.6</v>
      </c>
      <c r="F121" s="166">
        <v>4031.4999999999995</v>
      </c>
      <c r="G121" s="166">
        <v>27.1</v>
      </c>
      <c r="H121" s="166">
        <v>1387.2</v>
      </c>
      <c r="I121" s="166">
        <v>1910.1</v>
      </c>
      <c r="J121" s="166">
        <v>707.1</v>
      </c>
      <c r="K121" s="167"/>
      <c r="L121" s="72"/>
      <c r="M121" s="120"/>
      <c r="N121" s="54"/>
      <c r="O121" s="140"/>
      <c r="P121" s="61"/>
      <c r="Q121" s="30"/>
      <c r="R121" s="30"/>
      <c r="S121" s="30"/>
      <c r="T121" s="30"/>
      <c r="U121" s="30"/>
      <c r="V121" s="30"/>
      <c r="W121" s="5"/>
    </row>
    <row r="122" spans="1:23" s="49" customFormat="1" outlineLevel="1">
      <c r="A122" s="59" t="s">
        <v>105</v>
      </c>
      <c r="B122" s="73">
        <f t="shared" si="1"/>
        <v>91</v>
      </c>
      <c r="C122" s="46" t="s">
        <v>207</v>
      </c>
      <c r="D122" s="47">
        <v>0</v>
      </c>
      <c r="E122" s="47">
        <v>0</v>
      </c>
      <c r="F122" s="165">
        <v>0</v>
      </c>
      <c r="G122" s="165">
        <v>0</v>
      </c>
      <c r="H122" s="165">
        <v>0</v>
      </c>
      <c r="I122" s="165">
        <v>0</v>
      </c>
      <c r="J122" s="165">
        <v>0</v>
      </c>
      <c r="K122" s="160"/>
      <c r="L122" s="48"/>
      <c r="M122" s="112"/>
      <c r="N122" s="61"/>
      <c r="O122" s="125"/>
      <c r="P122" s="61"/>
      <c r="Q122" s="30"/>
      <c r="R122" s="30"/>
      <c r="S122" s="30"/>
      <c r="T122" s="30"/>
      <c r="U122" s="30"/>
      <c r="V122" s="30"/>
      <c r="W122" s="50"/>
    </row>
    <row r="123" spans="1:23" s="49" customFormat="1" outlineLevel="1">
      <c r="A123" s="59" t="s">
        <v>107</v>
      </c>
      <c r="B123" s="46">
        <f t="shared" si="1"/>
        <v>92</v>
      </c>
      <c r="C123" s="46" t="s">
        <v>208</v>
      </c>
      <c r="D123" s="47">
        <v>0</v>
      </c>
      <c r="E123" s="47">
        <v>0</v>
      </c>
      <c r="F123" s="165">
        <v>0</v>
      </c>
      <c r="G123" s="165">
        <v>0</v>
      </c>
      <c r="H123" s="165">
        <v>0</v>
      </c>
      <c r="I123" s="165">
        <v>0</v>
      </c>
      <c r="J123" s="165">
        <v>0</v>
      </c>
      <c r="K123" s="160"/>
      <c r="L123" s="48"/>
      <c r="M123" s="112"/>
      <c r="N123" s="61"/>
      <c r="O123" s="125"/>
      <c r="P123" s="61"/>
      <c r="Q123" s="30"/>
      <c r="R123" s="30"/>
      <c r="S123" s="30"/>
      <c r="T123" s="30"/>
      <c r="U123" s="30"/>
      <c r="V123" s="30"/>
      <c r="W123" s="50"/>
    </row>
    <row r="124" spans="1:23" s="49" customFormat="1" outlineLevel="1">
      <c r="A124" s="59" t="s">
        <v>66</v>
      </c>
      <c r="B124" s="46">
        <f t="shared" si="1"/>
        <v>93</v>
      </c>
      <c r="C124" s="46" t="s">
        <v>209</v>
      </c>
      <c r="D124" s="47">
        <v>500</v>
      </c>
      <c r="E124" s="47">
        <v>0</v>
      </c>
      <c r="F124" s="165">
        <v>177.5</v>
      </c>
      <c r="G124" s="165">
        <v>0</v>
      </c>
      <c r="H124" s="165">
        <v>0</v>
      </c>
      <c r="I124" s="165">
        <v>177.5</v>
      </c>
      <c r="J124" s="165">
        <v>0</v>
      </c>
      <c r="K124" s="160"/>
      <c r="L124" s="61"/>
      <c r="M124" s="112"/>
      <c r="N124" s="61"/>
      <c r="O124" s="125"/>
      <c r="P124" s="61"/>
      <c r="Q124" s="30"/>
      <c r="R124" s="30"/>
      <c r="S124" s="30"/>
      <c r="T124" s="30"/>
      <c r="U124" s="30"/>
      <c r="V124" s="30"/>
      <c r="W124" s="50"/>
    </row>
    <row r="125" spans="1:23" s="49" customFormat="1" outlineLevel="1">
      <c r="A125" s="59" t="s">
        <v>110</v>
      </c>
      <c r="B125" s="46">
        <f t="shared" si="1"/>
        <v>94</v>
      </c>
      <c r="C125" s="46" t="s">
        <v>210</v>
      </c>
      <c r="D125" s="47">
        <v>10864</v>
      </c>
      <c r="E125" s="47">
        <v>6470</v>
      </c>
      <c r="F125" s="165">
        <v>900</v>
      </c>
      <c r="G125" s="165">
        <v>0</v>
      </c>
      <c r="H125" s="165">
        <v>500</v>
      </c>
      <c r="I125" s="165">
        <v>400</v>
      </c>
      <c r="J125" s="165">
        <v>0</v>
      </c>
      <c r="K125" s="160"/>
      <c r="L125" s="61"/>
      <c r="M125" s="112">
        <f>93892.86/1000</f>
        <v>93.892859999999999</v>
      </c>
      <c r="N125" s="61"/>
      <c r="O125" s="125"/>
      <c r="P125" s="61"/>
      <c r="Q125" s="30"/>
      <c r="R125" s="30"/>
      <c r="S125" s="30"/>
      <c r="T125" s="30"/>
      <c r="U125" s="30"/>
      <c r="V125" s="30"/>
      <c r="W125" s="50"/>
    </row>
    <row r="126" spans="1:23" s="71" customFormat="1" outlineLevel="1">
      <c r="A126" s="74" t="s">
        <v>211</v>
      </c>
      <c r="B126" s="46">
        <f t="shared" si="1"/>
        <v>95</v>
      </c>
      <c r="C126" s="46" t="s">
        <v>212</v>
      </c>
      <c r="D126" s="47">
        <v>10864</v>
      </c>
      <c r="E126" s="47">
        <v>6470</v>
      </c>
      <c r="F126" s="163">
        <v>0</v>
      </c>
      <c r="G126" s="165">
        <v>0</v>
      </c>
      <c r="H126" s="165">
        <v>0</v>
      </c>
      <c r="I126" s="165">
        <v>0</v>
      </c>
      <c r="J126" s="165">
        <v>0</v>
      </c>
      <c r="K126" s="160"/>
      <c r="L126" s="61"/>
      <c r="M126" s="112"/>
      <c r="N126" s="61"/>
      <c r="O126" s="125"/>
      <c r="P126" s="61"/>
      <c r="Q126" s="30"/>
      <c r="R126" s="57"/>
      <c r="S126" s="57"/>
      <c r="T126" s="57"/>
      <c r="U126" s="57"/>
      <c r="V126" s="57"/>
      <c r="W126" s="70"/>
    </row>
    <row r="127" spans="1:23" s="71" customFormat="1" outlineLevel="1">
      <c r="A127" s="74" t="s">
        <v>213</v>
      </c>
      <c r="B127" s="46">
        <f t="shared" si="1"/>
        <v>96</v>
      </c>
      <c r="C127" s="46" t="s">
        <v>214</v>
      </c>
      <c r="D127" s="75">
        <v>0</v>
      </c>
      <c r="E127" s="47">
        <v>0</v>
      </c>
      <c r="F127" s="163">
        <v>0</v>
      </c>
      <c r="G127" s="165">
        <v>0</v>
      </c>
      <c r="H127" s="165">
        <v>0</v>
      </c>
      <c r="I127" s="165">
        <v>0</v>
      </c>
      <c r="J127" s="165">
        <v>0</v>
      </c>
      <c r="K127" s="160"/>
      <c r="L127" s="61"/>
      <c r="M127" s="112"/>
      <c r="N127" s="61"/>
      <c r="O127" s="125"/>
      <c r="P127" s="61"/>
      <c r="Q127" s="30"/>
      <c r="R127" s="57"/>
      <c r="S127" s="57"/>
      <c r="T127" s="57"/>
      <c r="U127" s="57"/>
      <c r="V127" s="57"/>
      <c r="W127" s="70"/>
    </row>
    <row r="128" spans="1:23" s="71" customFormat="1" outlineLevel="1">
      <c r="A128" s="74" t="s">
        <v>215</v>
      </c>
      <c r="B128" s="46">
        <f t="shared" si="1"/>
        <v>97</v>
      </c>
      <c r="C128" s="46" t="s">
        <v>216</v>
      </c>
      <c r="D128" s="47">
        <v>0</v>
      </c>
      <c r="E128" s="47">
        <v>0</v>
      </c>
      <c r="F128" s="163">
        <v>900</v>
      </c>
      <c r="G128" s="165">
        <v>0</v>
      </c>
      <c r="H128" s="165">
        <v>500</v>
      </c>
      <c r="I128" s="165">
        <v>400</v>
      </c>
      <c r="J128" s="165">
        <v>0</v>
      </c>
      <c r="K128" s="160"/>
      <c r="L128" s="61"/>
      <c r="M128" s="112"/>
      <c r="N128" s="61"/>
      <c r="O128" s="125"/>
      <c r="P128" s="61"/>
      <c r="Q128" s="30"/>
      <c r="R128" s="57"/>
      <c r="S128" s="57"/>
      <c r="T128" s="57"/>
      <c r="U128" s="57"/>
      <c r="V128" s="57"/>
      <c r="W128" s="70"/>
    </row>
    <row r="129" spans="1:23" s="71" customFormat="1" outlineLevel="1">
      <c r="A129" s="76" t="s">
        <v>217</v>
      </c>
      <c r="B129" s="46">
        <f t="shared" si="1"/>
        <v>98</v>
      </c>
      <c r="C129" s="38" t="s">
        <v>218</v>
      </c>
      <c r="D129" s="47">
        <v>0</v>
      </c>
      <c r="E129" s="47">
        <v>0</v>
      </c>
      <c r="F129" s="163">
        <v>600</v>
      </c>
      <c r="G129" s="165">
        <v>0</v>
      </c>
      <c r="H129" s="165">
        <v>200</v>
      </c>
      <c r="I129" s="165">
        <v>400</v>
      </c>
      <c r="J129" s="165">
        <v>0</v>
      </c>
      <c r="K129" s="160"/>
      <c r="L129" s="61"/>
      <c r="M129" s="112"/>
      <c r="N129" s="61"/>
      <c r="O129" s="125"/>
      <c r="P129" s="61"/>
      <c r="Q129" s="30"/>
      <c r="R129" s="57"/>
      <c r="S129" s="57"/>
      <c r="T129" s="57"/>
      <c r="U129" s="57"/>
      <c r="V129" s="57"/>
      <c r="W129" s="70"/>
    </row>
    <row r="130" spans="1:23" s="71" customFormat="1" outlineLevel="1">
      <c r="A130" s="76" t="s">
        <v>219</v>
      </c>
      <c r="B130" s="46">
        <f t="shared" si="1"/>
        <v>99</v>
      </c>
      <c r="C130" s="38" t="s">
        <v>220</v>
      </c>
      <c r="D130" s="47">
        <v>0</v>
      </c>
      <c r="E130" s="47">
        <v>0</v>
      </c>
      <c r="F130" s="163">
        <v>300</v>
      </c>
      <c r="G130" s="165">
        <v>0</v>
      </c>
      <c r="H130" s="165">
        <v>300</v>
      </c>
      <c r="I130" s="165">
        <v>0</v>
      </c>
      <c r="J130" s="165">
        <v>0</v>
      </c>
      <c r="K130" s="160"/>
      <c r="L130" s="61"/>
      <c r="M130" s="112"/>
      <c r="N130" s="61"/>
      <c r="O130" s="125"/>
      <c r="P130" s="61"/>
      <c r="Q130" s="30"/>
      <c r="R130" s="57"/>
      <c r="S130" s="57"/>
      <c r="T130" s="57"/>
      <c r="U130" s="57"/>
      <c r="V130" s="57"/>
      <c r="W130" s="70"/>
    </row>
    <row r="131" spans="1:23" s="71" customFormat="1" outlineLevel="1">
      <c r="A131" s="59" t="s">
        <v>112</v>
      </c>
      <c r="B131" s="46">
        <f t="shared" si="1"/>
        <v>100</v>
      </c>
      <c r="C131" s="46" t="s">
        <v>221</v>
      </c>
      <c r="D131" s="47">
        <v>2207.1999999999998</v>
      </c>
      <c r="E131" s="47">
        <v>2455</v>
      </c>
      <c r="F131" s="165">
        <v>0</v>
      </c>
      <c r="G131" s="165">
        <v>0</v>
      </c>
      <c r="H131" s="165">
        <v>0</v>
      </c>
      <c r="I131" s="165">
        <v>0</v>
      </c>
      <c r="J131" s="165">
        <v>0</v>
      </c>
      <c r="K131" s="160"/>
      <c r="L131" s="61"/>
      <c r="M131" s="112"/>
      <c r="N131" s="61"/>
      <c r="O131" s="125"/>
      <c r="P131" s="61"/>
      <c r="Q131" s="30"/>
      <c r="R131" s="57"/>
      <c r="S131" s="57"/>
      <c r="T131" s="57"/>
      <c r="U131" s="57"/>
      <c r="V131" s="57"/>
      <c r="W131" s="70"/>
    </row>
    <row r="132" spans="1:23" s="67" customFormat="1" outlineLevel="1">
      <c r="A132" s="74" t="s">
        <v>211</v>
      </c>
      <c r="B132" s="46">
        <f t="shared" si="1"/>
        <v>101</v>
      </c>
      <c r="C132" s="38" t="s">
        <v>222</v>
      </c>
      <c r="D132" s="47">
        <v>2147.1999999999998</v>
      </c>
      <c r="E132" s="39">
        <v>1800</v>
      </c>
      <c r="F132" s="163">
        <v>0</v>
      </c>
      <c r="G132" s="163">
        <v>0</v>
      </c>
      <c r="H132" s="163">
        <v>0</v>
      </c>
      <c r="I132" s="163">
        <v>0</v>
      </c>
      <c r="J132" s="163">
        <v>0</v>
      </c>
      <c r="K132" s="164"/>
      <c r="L132" s="64"/>
      <c r="M132" s="119"/>
      <c r="N132" s="64"/>
      <c r="O132" s="126"/>
      <c r="P132" s="64"/>
      <c r="Q132" s="65"/>
      <c r="R132" s="65"/>
      <c r="S132" s="65"/>
      <c r="T132" s="65"/>
      <c r="U132" s="65"/>
      <c r="V132" s="65"/>
      <c r="W132" s="66"/>
    </row>
    <row r="133" spans="1:23" s="67" customFormat="1" outlineLevel="1">
      <c r="A133" s="74" t="s">
        <v>213</v>
      </c>
      <c r="B133" s="46">
        <f t="shared" si="1"/>
        <v>102</v>
      </c>
      <c r="C133" s="38" t="s">
        <v>223</v>
      </c>
      <c r="D133" s="39">
        <v>0</v>
      </c>
      <c r="E133" s="39">
        <v>0</v>
      </c>
      <c r="F133" s="163">
        <v>0</v>
      </c>
      <c r="G133" s="163">
        <v>0</v>
      </c>
      <c r="H133" s="163">
        <v>0</v>
      </c>
      <c r="I133" s="163">
        <v>0</v>
      </c>
      <c r="J133" s="163">
        <v>0</v>
      </c>
      <c r="K133" s="164"/>
      <c r="L133" s="64"/>
      <c r="M133" s="119"/>
      <c r="N133" s="64"/>
      <c r="O133" s="126"/>
      <c r="P133" s="64"/>
      <c r="Q133" s="65"/>
      <c r="R133" s="65"/>
      <c r="S133" s="65"/>
      <c r="T133" s="65"/>
      <c r="U133" s="65"/>
      <c r="V133" s="65"/>
      <c r="W133" s="66"/>
    </row>
    <row r="134" spans="1:23" s="67" customFormat="1" outlineLevel="1">
      <c r="A134" s="74" t="s">
        <v>224</v>
      </c>
      <c r="B134" s="46">
        <f t="shared" si="1"/>
        <v>103</v>
      </c>
      <c r="C134" s="38" t="s">
        <v>225</v>
      </c>
      <c r="D134" s="39">
        <v>60</v>
      </c>
      <c r="E134" s="39">
        <v>655</v>
      </c>
      <c r="F134" s="163">
        <v>0</v>
      </c>
      <c r="G134" s="163">
        <v>0</v>
      </c>
      <c r="H134" s="163">
        <v>0</v>
      </c>
      <c r="I134" s="163">
        <v>0</v>
      </c>
      <c r="J134" s="163">
        <v>0</v>
      </c>
      <c r="K134" s="164"/>
      <c r="L134" s="64"/>
      <c r="M134" s="119"/>
      <c r="N134" s="64"/>
      <c r="O134" s="126"/>
      <c r="P134" s="64"/>
      <c r="Q134" s="65"/>
      <c r="R134" s="65"/>
      <c r="S134" s="65"/>
      <c r="T134" s="65"/>
      <c r="U134" s="65"/>
      <c r="V134" s="65"/>
      <c r="W134" s="66"/>
    </row>
    <row r="135" spans="1:23" s="67" customFormat="1" outlineLevel="1">
      <c r="A135" s="76" t="s">
        <v>226</v>
      </c>
      <c r="B135" s="46">
        <f t="shared" si="1"/>
        <v>104</v>
      </c>
      <c r="C135" s="38" t="s">
        <v>227</v>
      </c>
      <c r="D135" s="39">
        <v>60</v>
      </c>
      <c r="E135" s="39">
        <v>0</v>
      </c>
      <c r="F135" s="163">
        <v>0</v>
      </c>
      <c r="G135" s="163">
        <v>0</v>
      </c>
      <c r="H135" s="163">
        <v>0</v>
      </c>
      <c r="I135" s="163">
        <v>0</v>
      </c>
      <c r="J135" s="163">
        <v>0</v>
      </c>
      <c r="K135" s="164"/>
      <c r="L135" s="64"/>
      <c r="M135" s="119"/>
      <c r="N135" s="64"/>
      <c r="O135" s="126"/>
      <c r="P135" s="64"/>
      <c r="Q135" s="65"/>
      <c r="R135" s="65"/>
      <c r="S135" s="65"/>
      <c r="T135" s="65"/>
      <c r="U135" s="65"/>
      <c r="V135" s="65"/>
      <c r="W135" s="66"/>
    </row>
    <row r="136" spans="1:23" s="67" customFormat="1" outlineLevel="1">
      <c r="A136" s="76" t="s">
        <v>217</v>
      </c>
      <c r="B136" s="46">
        <f t="shared" si="1"/>
        <v>105</v>
      </c>
      <c r="C136" s="38" t="s">
        <v>228</v>
      </c>
      <c r="D136" s="39">
        <v>0</v>
      </c>
      <c r="E136" s="39">
        <v>655</v>
      </c>
      <c r="F136" s="163">
        <v>0</v>
      </c>
      <c r="G136" s="163">
        <v>0</v>
      </c>
      <c r="H136" s="163">
        <v>0</v>
      </c>
      <c r="I136" s="163">
        <v>0</v>
      </c>
      <c r="J136" s="163">
        <v>0</v>
      </c>
      <c r="K136" s="164"/>
      <c r="L136" s="64"/>
      <c r="M136" s="119"/>
      <c r="N136" s="64"/>
      <c r="O136" s="126"/>
      <c r="P136" s="64"/>
      <c r="Q136" s="65"/>
      <c r="R136" s="65"/>
      <c r="S136" s="65"/>
      <c r="T136" s="65"/>
      <c r="U136" s="65"/>
      <c r="V136" s="65"/>
      <c r="W136" s="66"/>
    </row>
    <row r="137" spans="1:23" s="49" customFormat="1" outlineLevel="1">
      <c r="A137" s="59" t="s">
        <v>67</v>
      </c>
      <c r="B137" s="46">
        <f t="shared" si="1"/>
        <v>106</v>
      </c>
      <c r="C137" s="46" t="s">
        <v>229</v>
      </c>
      <c r="D137" s="47">
        <v>0</v>
      </c>
      <c r="E137" s="47">
        <v>210.1</v>
      </c>
      <c r="F137" s="165">
        <v>845.5</v>
      </c>
      <c r="G137" s="165">
        <v>0</v>
      </c>
      <c r="H137" s="165">
        <v>200</v>
      </c>
      <c r="I137" s="163">
        <v>645.5</v>
      </c>
      <c r="J137" s="165">
        <v>0</v>
      </c>
      <c r="K137" s="160"/>
      <c r="L137" s="48"/>
      <c r="M137" s="112">
        <f>23669.53/1000</f>
        <v>23.669529999999998</v>
      </c>
      <c r="N137" s="61"/>
      <c r="O137" s="125"/>
      <c r="P137" s="61"/>
      <c r="Q137" s="30"/>
      <c r="R137" s="30"/>
      <c r="S137" s="30"/>
      <c r="T137" s="30"/>
      <c r="U137" s="30"/>
      <c r="V137" s="30"/>
      <c r="W137" s="50"/>
    </row>
    <row r="138" spans="1:23" s="49" customFormat="1" outlineLevel="1">
      <c r="A138" s="59" t="s">
        <v>115</v>
      </c>
      <c r="B138" s="46">
        <f t="shared" si="1"/>
        <v>107</v>
      </c>
      <c r="C138" s="46" t="s">
        <v>230</v>
      </c>
      <c r="D138" s="47">
        <v>0</v>
      </c>
      <c r="E138" s="47">
        <v>0</v>
      </c>
      <c r="F138" s="165">
        <v>0</v>
      </c>
      <c r="G138" s="165">
        <v>0</v>
      </c>
      <c r="H138" s="165">
        <v>0</v>
      </c>
      <c r="I138" s="165">
        <v>0</v>
      </c>
      <c r="J138" s="165">
        <v>0</v>
      </c>
      <c r="K138" s="160"/>
      <c r="L138" s="48"/>
      <c r="M138" s="112"/>
      <c r="N138" s="61"/>
      <c r="O138" s="125"/>
      <c r="P138" s="61"/>
      <c r="Q138" s="30"/>
      <c r="R138" s="30"/>
      <c r="S138" s="30"/>
      <c r="T138" s="30"/>
      <c r="U138" s="30"/>
      <c r="V138" s="30"/>
      <c r="W138" s="50"/>
    </row>
    <row r="139" spans="1:23" s="49" customFormat="1" outlineLevel="1">
      <c r="A139" s="59" t="s">
        <v>117</v>
      </c>
      <c r="B139" s="46">
        <f t="shared" si="1"/>
        <v>108</v>
      </c>
      <c r="C139" s="46" t="s">
        <v>231</v>
      </c>
      <c r="D139" s="47">
        <v>0</v>
      </c>
      <c r="E139" s="47">
        <v>0</v>
      </c>
      <c r="F139" s="165">
        <v>0</v>
      </c>
      <c r="G139" s="165">
        <v>0</v>
      </c>
      <c r="H139" s="165">
        <v>0</v>
      </c>
      <c r="I139" s="165">
        <v>0</v>
      </c>
      <c r="J139" s="165">
        <v>0</v>
      </c>
      <c r="K139" s="160"/>
      <c r="L139" s="48"/>
      <c r="M139" s="112"/>
      <c r="N139" s="61"/>
      <c r="O139" s="125"/>
      <c r="P139" s="61"/>
      <c r="Q139" s="30"/>
      <c r="R139" s="30"/>
      <c r="S139" s="30"/>
      <c r="T139" s="30"/>
      <c r="U139" s="30"/>
      <c r="V139" s="30"/>
      <c r="W139" s="50"/>
    </row>
    <row r="140" spans="1:23" s="49" customFormat="1" ht="24" customHeight="1" outlineLevel="1">
      <c r="A140" s="59" t="s">
        <v>119</v>
      </c>
      <c r="B140" s="46">
        <f t="shared" si="1"/>
        <v>109</v>
      </c>
      <c r="C140" s="46" t="s">
        <v>232</v>
      </c>
      <c r="D140" s="47">
        <v>89.4</v>
      </c>
      <c r="E140" s="47">
        <v>97.5</v>
      </c>
      <c r="F140" s="163">
        <v>108.5</v>
      </c>
      <c r="G140" s="165">
        <v>27.1</v>
      </c>
      <c r="H140" s="165">
        <v>27.2</v>
      </c>
      <c r="I140" s="165">
        <v>27.1</v>
      </c>
      <c r="J140" s="165">
        <v>27.1</v>
      </c>
      <c r="K140" s="160"/>
      <c r="L140" s="48"/>
      <c r="M140" s="112">
        <f>19583.7/1000</f>
        <v>19.5837</v>
      </c>
      <c r="N140" s="61"/>
      <c r="O140" s="125"/>
      <c r="P140" s="141"/>
      <c r="Q140" s="30"/>
      <c r="R140" s="30"/>
      <c r="S140" s="30"/>
      <c r="T140" s="30"/>
      <c r="U140" s="30"/>
      <c r="V140" s="30"/>
      <c r="W140" s="50"/>
    </row>
    <row r="141" spans="1:23" s="49" customFormat="1" outlineLevel="1">
      <c r="A141" s="59" t="s">
        <v>233</v>
      </c>
      <c r="B141" s="46">
        <f t="shared" si="1"/>
        <v>110</v>
      </c>
      <c r="C141" s="46" t="s">
        <v>234</v>
      </c>
      <c r="D141" s="47">
        <v>0</v>
      </c>
      <c r="E141" s="47">
        <v>0</v>
      </c>
      <c r="F141" s="165">
        <v>0</v>
      </c>
      <c r="G141" s="165">
        <v>0</v>
      </c>
      <c r="H141" s="165">
        <v>0</v>
      </c>
      <c r="I141" s="165">
        <v>0</v>
      </c>
      <c r="J141" s="165">
        <v>0</v>
      </c>
      <c r="K141" s="160"/>
      <c r="L141" s="48"/>
      <c r="M141" s="112"/>
      <c r="N141" s="61"/>
      <c r="O141" s="125"/>
      <c r="P141" s="61"/>
      <c r="Q141" s="30"/>
      <c r="R141" s="30"/>
      <c r="S141" s="30"/>
      <c r="T141" s="30"/>
      <c r="U141" s="30"/>
      <c r="V141" s="30"/>
      <c r="W141" s="50"/>
    </row>
    <row r="142" spans="1:23" s="49" customFormat="1" outlineLevel="1">
      <c r="A142" s="59" t="s">
        <v>235</v>
      </c>
      <c r="B142" s="46">
        <f t="shared" si="1"/>
        <v>111</v>
      </c>
      <c r="C142" s="46" t="s">
        <v>236</v>
      </c>
      <c r="D142" s="47">
        <v>0</v>
      </c>
      <c r="E142" s="47">
        <v>0</v>
      </c>
      <c r="F142" s="165">
        <v>2000</v>
      </c>
      <c r="G142" s="165">
        <v>0</v>
      </c>
      <c r="H142" s="165">
        <v>660</v>
      </c>
      <c r="I142" s="165">
        <v>660</v>
      </c>
      <c r="J142" s="165">
        <v>680</v>
      </c>
      <c r="K142" s="160"/>
      <c r="L142" s="48"/>
      <c r="M142" s="112">
        <f>74803.2/1000</f>
        <v>74.803200000000004</v>
      </c>
      <c r="N142" s="61"/>
      <c r="O142" s="125"/>
      <c r="P142" s="61"/>
      <c r="Q142" s="30"/>
      <c r="R142" s="30"/>
      <c r="S142" s="30"/>
      <c r="T142" s="30"/>
      <c r="U142" s="30"/>
      <c r="V142" s="30"/>
      <c r="W142" s="50"/>
    </row>
    <row r="143" spans="1:23" s="35" customFormat="1" outlineLevel="1">
      <c r="A143" s="103" t="s">
        <v>184</v>
      </c>
      <c r="B143" s="23">
        <f t="shared" si="1"/>
        <v>112</v>
      </c>
      <c r="C143" s="23">
        <v>1160</v>
      </c>
      <c r="D143" s="104">
        <v>21096.900000000005</v>
      </c>
      <c r="E143" s="104">
        <v>30017.78</v>
      </c>
      <c r="F143" s="168">
        <v>35847.69</v>
      </c>
      <c r="G143" s="168">
        <v>12347.81</v>
      </c>
      <c r="H143" s="168">
        <v>7294.83</v>
      </c>
      <c r="I143" s="168">
        <v>5630.9000000000005</v>
      </c>
      <c r="J143" s="168">
        <v>10574.149999999998</v>
      </c>
      <c r="K143" s="167"/>
      <c r="L143" s="72"/>
      <c r="M143" s="120"/>
      <c r="N143" s="54"/>
      <c r="O143" s="140"/>
      <c r="P143" s="54"/>
      <c r="Q143" s="30"/>
      <c r="R143" s="30"/>
      <c r="S143" s="30"/>
      <c r="T143" s="30"/>
      <c r="U143" s="30"/>
      <c r="V143" s="34"/>
      <c r="W143" s="50"/>
    </row>
    <row r="144" spans="1:23" s="44" customFormat="1" outlineLevel="1">
      <c r="A144" s="63" t="s">
        <v>237</v>
      </c>
      <c r="B144" s="46">
        <f t="shared" si="1"/>
        <v>113</v>
      </c>
      <c r="C144" s="38" t="s">
        <v>238</v>
      </c>
      <c r="D144" s="39">
        <v>7352.7</v>
      </c>
      <c r="E144" s="39">
        <v>12948</v>
      </c>
      <c r="F144" s="163">
        <v>14350.84</v>
      </c>
      <c r="G144" s="163">
        <v>6730.71</v>
      </c>
      <c r="H144" s="163">
        <v>1870.13</v>
      </c>
      <c r="I144" s="163">
        <v>600</v>
      </c>
      <c r="J144" s="163">
        <v>5150</v>
      </c>
      <c r="K144" s="164"/>
      <c r="L144" s="40"/>
      <c r="M144" s="119">
        <f>2824696.63/1000</f>
        <v>2824.6966299999999</v>
      </c>
      <c r="N144" s="64"/>
      <c r="O144" s="126"/>
      <c r="P144" s="64"/>
      <c r="Q144" s="30"/>
      <c r="R144" s="30"/>
      <c r="S144" s="30"/>
      <c r="T144" s="30"/>
      <c r="U144" s="30"/>
      <c r="V144" s="42"/>
      <c r="W144" s="50"/>
    </row>
    <row r="145" spans="1:25" s="44" customFormat="1" outlineLevel="1">
      <c r="A145" s="63" t="s">
        <v>239</v>
      </c>
      <c r="B145" s="46">
        <f t="shared" si="1"/>
        <v>114</v>
      </c>
      <c r="C145" s="38" t="s">
        <v>240</v>
      </c>
      <c r="D145" s="39">
        <v>2320.8000000000002</v>
      </c>
      <c r="E145" s="39">
        <v>3079.89</v>
      </c>
      <c r="F145" s="163">
        <v>3190.1849999999999</v>
      </c>
      <c r="G145" s="163">
        <v>845</v>
      </c>
      <c r="H145" s="163">
        <v>770</v>
      </c>
      <c r="I145" s="163">
        <v>760</v>
      </c>
      <c r="J145" s="163">
        <v>815.18499999999995</v>
      </c>
      <c r="K145" s="164"/>
      <c r="L145" s="40"/>
      <c r="M145" s="119">
        <f>793458.47/1000</f>
        <v>793.45846999999992</v>
      </c>
      <c r="N145" s="64"/>
      <c r="O145" s="126"/>
      <c r="P145" s="64"/>
      <c r="Q145" s="30"/>
      <c r="R145" s="30"/>
      <c r="S145" s="30"/>
      <c r="T145" s="30"/>
      <c r="U145" s="30"/>
      <c r="V145" s="42"/>
      <c r="W145" s="50"/>
    </row>
    <row r="146" spans="1:25" s="44" customFormat="1" outlineLevel="1">
      <c r="A146" s="63" t="s">
        <v>241</v>
      </c>
      <c r="B146" s="46">
        <f t="shared" si="1"/>
        <v>115</v>
      </c>
      <c r="C146" s="38" t="s">
        <v>242</v>
      </c>
      <c r="D146" s="39">
        <v>10627.300000000001</v>
      </c>
      <c r="E146" s="39">
        <v>13453.220000000001</v>
      </c>
      <c r="F146" s="163">
        <v>16322.165000000001</v>
      </c>
      <c r="G146" s="163">
        <v>4579.0600000000004</v>
      </c>
      <c r="H146" s="163">
        <v>3720.0450000000001</v>
      </c>
      <c r="I146" s="169">
        <v>3620.0549999999998</v>
      </c>
      <c r="J146" s="163">
        <v>4403.0050000000001</v>
      </c>
      <c r="K146" s="164"/>
      <c r="L146" s="40"/>
      <c r="M146" s="119">
        <f>3235581.97/1000</f>
        <v>3235.5819700000002</v>
      </c>
      <c r="N146" s="64"/>
      <c r="O146" s="126"/>
      <c r="P146" s="64"/>
      <c r="Q146" s="77"/>
      <c r="R146" s="77"/>
      <c r="S146" s="77"/>
      <c r="T146" s="77"/>
      <c r="U146" s="77"/>
      <c r="V146" s="42"/>
      <c r="W146" s="50"/>
    </row>
    <row r="147" spans="1:25" s="44" customFormat="1" outlineLevel="1">
      <c r="A147" s="63" t="s">
        <v>243</v>
      </c>
      <c r="B147" s="46">
        <f t="shared" si="1"/>
        <v>116</v>
      </c>
      <c r="C147" s="38" t="s">
        <v>244</v>
      </c>
      <c r="D147" s="39">
        <v>37.9</v>
      </c>
      <c r="E147" s="39">
        <v>35.01</v>
      </c>
      <c r="F147" s="163">
        <v>40.800000000000004</v>
      </c>
      <c r="G147" s="163">
        <v>12.24</v>
      </c>
      <c r="H147" s="163">
        <v>8.7550000000000008</v>
      </c>
      <c r="I147" s="163">
        <v>8.2449999999999992</v>
      </c>
      <c r="J147" s="163">
        <v>11.56</v>
      </c>
      <c r="K147" s="164"/>
      <c r="L147" s="40"/>
      <c r="M147" s="119">
        <v>8.5</v>
      </c>
      <c r="N147" s="64"/>
      <c r="O147" s="126"/>
      <c r="P147" s="64"/>
      <c r="Q147" s="77"/>
      <c r="R147" s="77"/>
      <c r="S147" s="77"/>
      <c r="T147" s="77"/>
      <c r="U147" s="77"/>
      <c r="V147" s="42"/>
      <c r="W147" s="50"/>
      <c r="X147" s="42"/>
      <c r="Y147" s="42"/>
    </row>
    <row r="148" spans="1:25" s="44" customFormat="1" outlineLevel="1">
      <c r="A148" s="63" t="s">
        <v>245</v>
      </c>
      <c r="B148" s="46">
        <f t="shared" si="1"/>
        <v>117</v>
      </c>
      <c r="C148" s="38" t="s">
        <v>246</v>
      </c>
      <c r="D148" s="39">
        <v>0</v>
      </c>
      <c r="E148" s="39">
        <v>0</v>
      </c>
      <c r="F148" s="163">
        <v>0</v>
      </c>
      <c r="G148" s="163">
        <v>0</v>
      </c>
      <c r="H148" s="163">
        <v>0</v>
      </c>
      <c r="I148" s="163">
        <v>0</v>
      </c>
      <c r="J148" s="163">
        <v>0</v>
      </c>
      <c r="K148" s="164"/>
      <c r="L148" s="40"/>
      <c r="M148" s="119"/>
      <c r="N148" s="64"/>
      <c r="O148" s="126"/>
      <c r="P148" s="64"/>
      <c r="Q148" s="30"/>
      <c r="R148" s="30"/>
      <c r="S148" s="30"/>
      <c r="T148" s="30"/>
      <c r="U148" s="30"/>
      <c r="V148" s="42"/>
      <c r="W148" s="50"/>
    </row>
    <row r="149" spans="1:25" s="44" customFormat="1" ht="19.5" customHeight="1" outlineLevel="1">
      <c r="A149" s="63" t="s">
        <v>192</v>
      </c>
      <c r="B149" s="46">
        <f t="shared" si="1"/>
        <v>118</v>
      </c>
      <c r="C149" s="38" t="s">
        <v>244</v>
      </c>
      <c r="D149" s="39">
        <v>758.2</v>
      </c>
      <c r="E149" s="39">
        <v>501.65999999999997</v>
      </c>
      <c r="F149" s="163">
        <v>1943.7000000000003</v>
      </c>
      <c r="G149" s="163">
        <v>180.79999999999998</v>
      </c>
      <c r="H149" s="163">
        <v>925.9</v>
      </c>
      <c r="I149" s="163">
        <v>642.6</v>
      </c>
      <c r="J149" s="163">
        <v>194.4</v>
      </c>
      <c r="K149" s="164"/>
      <c r="L149" s="40"/>
      <c r="M149" s="119">
        <v>140.19999999999999</v>
      </c>
      <c r="N149" s="64"/>
      <c r="O149" s="126"/>
      <c r="P149" s="64"/>
      <c r="Q149" s="42"/>
      <c r="R149" s="42"/>
      <c r="S149" s="42"/>
      <c r="T149" s="42"/>
      <c r="U149" s="42"/>
      <c r="V149" s="42"/>
      <c r="W149" s="50"/>
    </row>
    <row r="150" spans="1:25" s="44" customFormat="1" outlineLevel="1">
      <c r="A150" s="63" t="s">
        <v>247</v>
      </c>
      <c r="B150" s="46">
        <f t="shared" si="1"/>
        <v>119</v>
      </c>
      <c r="C150" s="38" t="s">
        <v>248</v>
      </c>
      <c r="D150" s="39">
        <v>399.2</v>
      </c>
      <c r="E150" s="39">
        <v>425</v>
      </c>
      <c r="F150" s="163">
        <v>754.70600000000002</v>
      </c>
      <c r="G150" s="163">
        <v>173.13399999999999</v>
      </c>
      <c r="H150" s="163">
        <v>225.23599999999999</v>
      </c>
      <c r="I150" s="163">
        <v>177.268</v>
      </c>
      <c r="J150" s="163">
        <v>179.06800000000001</v>
      </c>
      <c r="K150" s="164"/>
      <c r="L150" s="40"/>
      <c r="M150" s="119">
        <v>162.19999999999999</v>
      </c>
      <c r="N150" s="64"/>
      <c r="O150" s="126"/>
      <c r="P150" s="64"/>
      <c r="Q150" s="42"/>
      <c r="R150" s="42"/>
      <c r="S150" s="42"/>
      <c r="T150" s="42"/>
      <c r="U150" s="42"/>
      <c r="V150" s="42"/>
      <c r="W150" s="50"/>
    </row>
    <row r="151" spans="1:25" s="44" customFormat="1" outlineLevel="1">
      <c r="A151" s="63" t="s">
        <v>249</v>
      </c>
      <c r="B151" s="46">
        <f t="shared" si="1"/>
        <v>120</v>
      </c>
      <c r="C151" s="38" t="s">
        <v>250</v>
      </c>
      <c r="D151" s="39">
        <v>0</v>
      </c>
      <c r="E151" s="39">
        <v>76.66</v>
      </c>
      <c r="F151" s="163">
        <v>118.994</v>
      </c>
      <c r="G151" s="163">
        <v>7.6660000000000004</v>
      </c>
      <c r="H151" s="163">
        <v>80.664000000000001</v>
      </c>
      <c r="I151" s="163">
        <v>15.332000000000001</v>
      </c>
      <c r="J151" s="163">
        <v>15.332000000000001</v>
      </c>
      <c r="K151" s="164"/>
      <c r="L151" s="40"/>
      <c r="M151" s="119">
        <v>8</v>
      </c>
      <c r="N151" s="64"/>
      <c r="O151" s="126"/>
      <c r="P151" s="64"/>
      <c r="Q151" s="42"/>
      <c r="R151" s="42"/>
      <c r="S151" s="42"/>
      <c r="T151" s="42"/>
      <c r="U151" s="42"/>
      <c r="V151" s="42"/>
      <c r="W151" s="50"/>
    </row>
    <row r="152" spans="1:25" s="44" customFormat="1" ht="40.5" outlineLevel="1">
      <c r="A152" s="78" t="s">
        <v>251</v>
      </c>
      <c r="B152" s="46">
        <f t="shared" si="1"/>
        <v>121</v>
      </c>
      <c r="C152" s="38" t="s">
        <v>252</v>
      </c>
      <c r="D152" s="39">
        <v>359</v>
      </c>
      <c r="E152" s="39">
        <v>0</v>
      </c>
      <c r="F152" s="163">
        <v>1070</v>
      </c>
      <c r="G152" s="163">
        <v>0</v>
      </c>
      <c r="H152" s="163">
        <v>620</v>
      </c>
      <c r="I152" s="163">
        <v>450</v>
      </c>
      <c r="J152" s="163">
        <v>0</v>
      </c>
      <c r="K152" s="164"/>
      <c r="L152" s="40"/>
      <c r="M152" s="119">
        <v>0</v>
      </c>
      <c r="N152" s="64"/>
      <c r="O152" s="126"/>
      <c r="P152" s="64"/>
      <c r="Q152" s="42"/>
      <c r="R152" s="42"/>
      <c r="S152" s="42"/>
      <c r="T152" s="42"/>
      <c r="U152" s="42"/>
      <c r="V152" s="42"/>
      <c r="W152" s="43"/>
    </row>
    <row r="153" spans="1:25" s="54" customFormat="1" outlineLevel="1">
      <c r="A153" s="103" t="s">
        <v>253</v>
      </c>
      <c r="B153" s="23">
        <f t="shared" si="1"/>
        <v>122</v>
      </c>
      <c r="C153" s="23">
        <v>1170</v>
      </c>
      <c r="D153" s="80">
        <v>2054.5</v>
      </c>
      <c r="E153" s="80">
        <v>5475</v>
      </c>
      <c r="F153" s="166">
        <v>29317</v>
      </c>
      <c r="G153" s="166">
        <v>1540</v>
      </c>
      <c r="H153" s="166">
        <v>4530</v>
      </c>
      <c r="I153" s="166">
        <v>8167</v>
      </c>
      <c r="J153" s="166">
        <v>15080</v>
      </c>
      <c r="K153" s="164"/>
      <c r="L153" s="40"/>
      <c r="M153" s="119"/>
      <c r="N153" s="64"/>
      <c r="O153" s="126"/>
      <c r="P153" s="64"/>
      <c r="Q153" s="42"/>
      <c r="R153" s="42"/>
      <c r="S153" s="42"/>
      <c r="T153" s="42"/>
      <c r="U153" s="42"/>
      <c r="V153" s="55"/>
      <c r="W153" s="4"/>
    </row>
    <row r="154" spans="1:25" s="54" customFormat="1" outlineLevel="1">
      <c r="A154" s="105" t="s">
        <v>254</v>
      </c>
      <c r="B154" s="51">
        <f t="shared" si="1"/>
        <v>123</v>
      </c>
      <c r="C154" s="79" t="s">
        <v>255</v>
      </c>
      <c r="D154" s="80">
        <v>193</v>
      </c>
      <c r="E154" s="80">
        <v>420</v>
      </c>
      <c r="F154" s="166">
        <v>9162</v>
      </c>
      <c r="G154" s="166">
        <v>900</v>
      </c>
      <c r="H154" s="166">
        <v>1090</v>
      </c>
      <c r="I154" s="166">
        <v>1602</v>
      </c>
      <c r="J154" s="166">
        <v>5570</v>
      </c>
      <c r="K154" s="164"/>
      <c r="L154" s="40"/>
      <c r="M154" s="119"/>
      <c r="N154" s="64"/>
      <c r="O154" s="126"/>
      <c r="P154" s="64"/>
      <c r="Q154" s="42"/>
      <c r="R154" s="42"/>
      <c r="S154" s="42"/>
      <c r="T154" s="42"/>
      <c r="U154" s="42"/>
      <c r="V154" s="55"/>
      <c r="W154" s="4"/>
    </row>
    <row r="155" spans="1:25" s="54" customFormat="1" outlineLevel="1">
      <c r="A155" s="74" t="s">
        <v>211</v>
      </c>
      <c r="B155" s="46">
        <f t="shared" si="1"/>
        <v>124</v>
      </c>
      <c r="C155" s="38" t="s">
        <v>256</v>
      </c>
      <c r="D155" s="81">
        <v>95</v>
      </c>
      <c r="E155" s="81">
        <v>0</v>
      </c>
      <c r="F155" s="170">
        <v>9162</v>
      </c>
      <c r="G155" s="170">
        <v>900</v>
      </c>
      <c r="H155" s="170">
        <v>1090</v>
      </c>
      <c r="I155" s="170">
        <v>1602</v>
      </c>
      <c r="J155" s="170">
        <v>5570</v>
      </c>
      <c r="K155" s="164"/>
      <c r="L155" s="40"/>
      <c r="M155" s="119"/>
      <c r="N155" s="64"/>
      <c r="O155" s="126"/>
      <c r="P155" s="64"/>
      <c r="Q155" s="42"/>
      <c r="R155" s="42"/>
      <c r="S155" s="42"/>
      <c r="T155" s="42"/>
      <c r="U155" s="42"/>
      <c r="V155" s="55"/>
      <c r="W155" s="4"/>
    </row>
    <row r="156" spans="1:25" s="54" customFormat="1" outlineLevel="1">
      <c r="A156" s="74" t="s">
        <v>213</v>
      </c>
      <c r="B156" s="46">
        <f>B155+1</f>
        <v>125</v>
      </c>
      <c r="C156" s="38" t="s">
        <v>257</v>
      </c>
      <c r="D156" s="81">
        <v>98</v>
      </c>
      <c r="E156" s="81">
        <v>420</v>
      </c>
      <c r="F156" s="170">
        <v>0</v>
      </c>
      <c r="G156" s="170">
        <v>0</v>
      </c>
      <c r="H156" s="170">
        <v>0</v>
      </c>
      <c r="I156" s="170">
        <v>0</v>
      </c>
      <c r="J156" s="170">
        <v>0</v>
      </c>
      <c r="K156" s="164"/>
      <c r="L156" s="40"/>
      <c r="M156" s="119"/>
      <c r="N156" s="64"/>
      <c r="O156" s="126"/>
      <c r="P156" s="64"/>
      <c r="Q156" s="42"/>
      <c r="R156" s="42"/>
      <c r="S156" s="42"/>
      <c r="T156" s="42"/>
      <c r="U156" s="42"/>
      <c r="V156" s="55"/>
      <c r="W156" s="4"/>
    </row>
    <row r="157" spans="1:25" s="69" customFormat="1" outlineLevel="2">
      <c r="A157" s="85" t="s">
        <v>125</v>
      </c>
      <c r="B157" s="51">
        <f t="shared" ref="B157:B162" si="4">B156+1</f>
        <v>126</v>
      </c>
      <c r="C157" s="86" t="s">
        <v>258</v>
      </c>
      <c r="D157" s="82">
        <v>193</v>
      </c>
      <c r="E157" s="82">
        <v>420</v>
      </c>
      <c r="F157" s="171">
        <v>22</v>
      </c>
      <c r="G157" s="171">
        <v>0</v>
      </c>
      <c r="H157" s="171">
        <v>0</v>
      </c>
      <c r="I157" s="171">
        <v>22</v>
      </c>
      <c r="J157" s="171">
        <v>0</v>
      </c>
      <c r="K157" s="164"/>
      <c r="L157" s="40"/>
      <c r="M157" s="119"/>
      <c r="N157" s="64"/>
      <c r="O157" s="126"/>
      <c r="P157" s="64"/>
      <c r="Q157" s="42"/>
      <c r="R157" s="42"/>
      <c r="S157" s="42"/>
      <c r="T157" s="42"/>
      <c r="U157" s="42"/>
      <c r="V157" s="42"/>
      <c r="W157" s="68"/>
    </row>
    <row r="158" spans="1:25" s="84" customFormat="1" outlineLevel="2">
      <c r="A158" s="74" t="s">
        <v>211</v>
      </c>
      <c r="B158" s="46">
        <f t="shared" si="4"/>
        <v>127</v>
      </c>
      <c r="C158" s="38" t="s">
        <v>259</v>
      </c>
      <c r="D158" s="39">
        <v>95</v>
      </c>
      <c r="E158" s="39">
        <v>0</v>
      </c>
      <c r="F158" s="163">
        <v>22</v>
      </c>
      <c r="G158" s="163">
        <v>0</v>
      </c>
      <c r="H158" s="163">
        <v>0</v>
      </c>
      <c r="I158" s="163">
        <v>22</v>
      </c>
      <c r="J158" s="163">
        <v>0</v>
      </c>
      <c r="K158" s="164"/>
      <c r="L158" s="40"/>
      <c r="M158" s="119"/>
      <c r="N158" s="64"/>
      <c r="O158" s="126"/>
      <c r="P158" s="64"/>
      <c r="Q158" s="42"/>
      <c r="R158" s="65"/>
      <c r="S158" s="65"/>
      <c r="T158" s="65"/>
      <c r="U158" s="65"/>
      <c r="V158" s="65"/>
      <c r="W158" s="83"/>
    </row>
    <row r="159" spans="1:25" s="84" customFormat="1" outlineLevel="2">
      <c r="A159" s="74" t="s">
        <v>213</v>
      </c>
      <c r="B159" s="46">
        <f t="shared" si="4"/>
        <v>128</v>
      </c>
      <c r="C159" s="38" t="s">
        <v>260</v>
      </c>
      <c r="D159" s="39">
        <v>98</v>
      </c>
      <c r="E159" s="39">
        <v>420</v>
      </c>
      <c r="F159" s="163">
        <v>0</v>
      </c>
      <c r="G159" s="163">
        <v>0</v>
      </c>
      <c r="H159" s="163">
        <v>0</v>
      </c>
      <c r="I159" s="163">
        <v>0</v>
      </c>
      <c r="J159" s="163">
        <v>0</v>
      </c>
      <c r="K159" s="164"/>
      <c r="L159" s="40"/>
      <c r="M159" s="119"/>
      <c r="N159" s="64"/>
      <c r="O159" s="126"/>
      <c r="P159" s="64"/>
      <c r="Q159" s="42"/>
      <c r="R159" s="65"/>
      <c r="S159" s="65"/>
      <c r="T159" s="65"/>
      <c r="U159" s="65"/>
      <c r="V159" s="65"/>
      <c r="W159" s="83"/>
    </row>
    <row r="160" spans="1:25" s="84" customFormat="1" outlineLevel="2">
      <c r="A160" s="85" t="s">
        <v>261</v>
      </c>
      <c r="B160" s="46">
        <f t="shared" si="4"/>
        <v>129</v>
      </c>
      <c r="C160" s="98" t="s">
        <v>262</v>
      </c>
      <c r="D160" s="82">
        <v>0</v>
      </c>
      <c r="E160" s="82">
        <v>0</v>
      </c>
      <c r="F160" s="171">
        <v>9140</v>
      </c>
      <c r="G160" s="171">
        <v>900</v>
      </c>
      <c r="H160" s="171">
        <v>1090</v>
      </c>
      <c r="I160" s="171">
        <v>1580</v>
      </c>
      <c r="J160" s="171">
        <v>5570</v>
      </c>
      <c r="K160" s="164">
        <v>0</v>
      </c>
      <c r="L160" s="40"/>
      <c r="M160" s="119"/>
      <c r="N160" s="64"/>
      <c r="O160" s="126"/>
      <c r="P160" s="64"/>
      <c r="Q160" s="42"/>
      <c r="R160" s="65"/>
      <c r="S160" s="65"/>
      <c r="T160" s="65"/>
      <c r="U160" s="65"/>
      <c r="V160" s="65"/>
      <c r="W160" s="83"/>
    </row>
    <row r="161" spans="1:24" s="84" customFormat="1" outlineLevel="2">
      <c r="A161" s="74" t="s">
        <v>211</v>
      </c>
      <c r="B161" s="46">
        <f t="shared" si="4"/>
        <v>130</v>
      </c>
      <c r="C161" s="98" t="s">
        <v>263</v>
      </c>
      <c r="D161" s="39">
        <v>0</v>
      </c>
      <c r="E161" s="39">
        <v>0</v>
      </c>
      <c r="F161" s="163">
        <v>9140</v>
      </c>
      <c r="G161" s="163">
        <v>900</v>
      </c>
      <c r="H161" s="163">
        <v>1090</v>
      </c>
      <c r="I161" s="163">
        <v>1580</v>
      </c>
      <c r="J161" s="163">
        <v>5570</v>
      </c>
      <c r="K161" s="164"/>
      <c r="L161" s="40"/>
      <c r="M161" s="119">
        <f>1533812.26/1000</f>
        <v>1533.8122599999999</v>
      </c>
      <c r="N161" s="64"/>
      <c r="O161" s="126"/>
      <c r="P161" s="64"/>
      <c r="Q161" s="42"/>
      <c r="R161" s="65"/>
      <c r="S161" s="65"/>
      <c r="T161" s="65"/>
      <c r="U161" s="65"/>
      <c r="V161" s="65"/>
      <c r="W161" s="83"/>
    </row>
    <row r="162" spans="1:24" s="84" customFormat="1" outlineLevel="2">
      <c r="A162" s="74" t="s">
        <v>213</v>
      </c>
      <c r="B162" s="46">
        <f t="shared" si="4"/>
        <v>131</v>
      </c>
      <c r="C162" s="98" t="s">
        <v>264</v>
      </c>
      <c r="D162" s="39">
        <v>0</v>
      </c>
      <c r="E162" s="39">
        <v>0</v>
      </c>
      <c r="F162" s="163">
        <v>0</v>
      </c>
      <c r="G162" s="163">
        <v>0</v>
      </c>
      <c r="H162" s="163">
        <v>0</v>
      </c>
      <c r="I162" s="163">
        <v>0</v>
      </c>
      <c r="J162" s="163">
        <v>0</v>
      </c>
      <c r="K162" s="164"/>
      <c r="L162" s="40"/>
      <c r="M162" s="119"/>
      <c r="N162" s="64"/>
      <c r="O162" s="126"/>
      <c r="P162" s="64"/>
      <c r="Q162" s="42"/>
      <c r="R162" s="65"/>
      <c r="S162" s="65"/>
      <c r="T162" s="65"/>
      <c r="U162" s="65"/>
      <c r="V162" s="65"/>
      <c r="W162" s="83"/>
    </row>
    <row r="163" spans="1:24" s="84" customFormat="1" outlineLevel="1">
      <c r="A163" s="105" t="s">
        <v>202</v>
      </c>
      <c r="B163" s="51">
        <f>B162+1</f>
        <v>132</v>
      </c>
      <c r="C163" s="86" t="s">
        <v>265</v>
      </c>
      <c r="D163" s="82">
        <v>1861.5</v>
      </c>
      <c r="E163" s="82">
        <v>5055</v>
      </c>
      <c r="F163" s="171">
        <v>20155</v>
      </c>
      <c r="G163" s="171">
        <v>640</v>
      </c>
      <c r="H163" s="171">
        <v>3440</v>
      </c>
      <c r="I163" s="171">
        <v>6565</v>
      </c>
      <c r="J163" s="171">
        <v>9510</v>
      </c>
      <c r="K163" s="164"/>
      <c r="L163" s="40"/>
      <c r="M163" s="119">
        <f>779835.32/1000</f>
        <v>779.83531999999991</v>
      </c>
      <c r="N163" s="64"/>
      <c r="O163" s="126"/>
      <c r="P163" s="64"/>
      <c r="Q163" s="42"/>
      <c r="R163" s="65"/>
      <c r="S163" s="65"/>
      <c r="T163" s="65"/>
      <c r="U163" s="65"/>
      <c r="V163" s="65"/>
      <c r="W163" s="83"/>
    </row>
    <row r="164" spans="1:24" s="84" customFormat="1" outlineLevel="1">
      <c r="A164" s="74" t="s">
        <v>211</v>
      </c>
      <c r="B164" s="46">
        <f t="shared" ref="B164:B226" si="5">B163+1</f>
        <v>133</v>
      </c>
      <c r="C164" s="38" t="s">
        <v>266</v>
      </c>
      <c r="D164" s="39">
        <v>1861.5</v>
      </c>
      <c r="E164" s="39">
        <v>4755</v>
      </c>
      <c r="F164" s="163">
        <v>20155</v>
      </c>
      <c r="G164" s="163">
        <v>640</v>
      </c>
      <c r="H164" s="163">
        <v>3440</v>
      </c>
      <c r="I164" s="163">
        <v>6565</v>
      </c>
      <c r="J164" s="163">
        <v>9510</v>
      </c>
      <c r="K164" s="164"/>
      <c r="L164" s="40"/>
      <c r="M164" s="119"/>
      <c r="N164" s="64"/>
      <c r="O164" s="126"/>
      <c r="P164" s="64"/>
      <c r="Q164" s="42"/>
      <c r="R164" s="65"/>
      <c r="S164" s="65"/>
      <c r="T164" s="65"/>
      <c r="U164" s="65"/>
      <c r="V164" s="65"/>
      <c r="W164" s="83"/>
    </row>
    <row r="165" spans="1:24" s="84" customFormat="1" outlineLevel="1">
      <c r="A165" s="74" t="s">
        <v>213</v>
      </c>
      <c r="B165" s="46">
        <f t="shared" si="5"/>
        <v>134</v>
      </c>
      <c r="C165" s="38" t="s">
        <v>267</v>
      </c>
      <c r="D165" s="39">
        <v>0</v>
      </c>
      <c r="E165" s="39">
        <v>0</v>
      </c>
      <c r="F165" s="163">
        <v>0</v>
      </c>
      <c r="G165" s="163">
        <v>0</v>
      </c>
      <c r="H165" s="163">
        <v>0</v>
      </c>
      <c r="I165" s="163">
        <v>0</v>
      </c>
      <c r="J165" s="163">
        <v>0</v>
      </c>
      <c r="K165" s="164"/>
      <c r="L165" s="40"/>
      <c r="M165" s="119"/>
      <c r="N165" s="64"/>
      <c r="O165" s="126"/>
      <c r="P165" s="64"/>
      <c r="R165" s="65"/>
      <c r="S165" s="65"/>
      <c r="T165" s="65"/>
      <c r="U165" s="65"/>
      <c r="V165" s="65"/>
      <c r="W165" s="83"/>
    </row>
    <row r="166" spans="1:24" s="84" customFormat="1" outlineLevel="1">
      <c r="A166" s="74" t="s">
        <v>268</v>
      </c>
      <c r="B166" s="46">
        <f t="shared" si="5"/>
        <v>135</v>
      </c>
      <c r="C166" s="38" t="s">
        <v>269</v>
      </c>
      <c r="D166" s="39">
        <v>0</v>
      </c>
      <c r="E166" s="39">
        <v>300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4"/>
      <c r="L166" s="40"/>
      <c r="M166" s="119"/>
      <c r="N166" s="64"/>
      <c r="O166" s="126"/>
      <c r="P166" s="64"/>
      <c r="Q166" s="65"/>
      <c r="R166" s="65"/>
      <c r="S166" s="65"/>
      <c r="T166" s="65"/>
      <c r="U166" s="65"/>
      <c r="V166" s="65"/>
      <c r="W166" s="83"/>
    </row>
    <row r="167" spans="1:24" s="84" customFormat="1" outlineLevel="1">
      <c r="A167" s="76" t="s">
        <v>270</v>
      </c>
      <c r="B167" s="46">
        <f t="shared" si="5"/>
        <v>136</v>
      </c>
      <c r="C167" s="38" t="s">
        <v>271</v>
      </c>
      <c r="D167" s="39">
        <v>0</v>
      </c>
      <c r="E167" s="39">
        <v>300</v>
      </c>
      <c r="F167" s="163">
        <v>0</v>
      </c>
      <c r="G167" s="163">
        <v>0</v>
      </c>
      <c r="H167" s="163">
        <v>0</v>
      </c>
      <c r="I167" s="163">
        <v>0</v>
      </c>
      <c r="J167" s="163">
        <v>0</v>
      </c>
      <c r="K167" s="164"/>
      <c r="L167" s="40"/>
      <c r="M167" s="119"/>
      <c r="N167" s="64"/>
      <c r="O167" s="126"/>
      <c r="P167" s="64"/>
      <c r="Q167" s="65"/>
      <c r="R167" s="65"/>
      <c r="S167" s="65"/>
      <c r="T167" s="65"/>
      <c r="U167" s="65"/>
      <c r="V167" s="65"/>
      <c r="W167" s="83"/>
    </row>
    <row r="168" spans="1:24" s="69" customFormat="1" outlineLevel="1">
      <c r="A168" s="105" t="s">
        <v>272</v>
      </c>
      <c r="B168" s="51">
        <f t="shared" si="5"/>
        <v>137</v>
      </c>
      <c r="C168" s="86" t="s">
        <v>273</v>
      </c>
      <c r="D168" s="82">
        <v>0</v>
      </c>
      <c r="E168" s="82">
        <v>0</v>
      </c>
      <c r="F168" s="171">
        <v>0</v>
      </c>
      <c r="G168" s="171">
        <v>0</v>
      </c>
      <c r="H168" s="171">
        <v>0</v>
      </c>
      <c r="I168" s="171">
        <v>0</v>
      </c>
      <c r="J168" s="171">
        <v>0</v>
      </c>
      <c r="K168" s="164"/>
      <c r="L168" s="40"/>
      <c r="M168" s="119"/>
      <c r="N168" s="64"/>
      <c r="O168" s="126"/>
      <c r="P168" s="64"/>
      <c r="Q168" s="42"/>
      <c r="R168" s="65"/>
      <c r="S168" s="65"/>
      <c r="T168" s="65"/>
      <c r="U168" s="65"/>
      <c r="V168" s="65"/>
      <c r="W168" s="83"/>
      <c r="X168" s="84"/>
    </row>
    <row r="169" spans="1:24" s="35" customFormat="1">
      <c r="A169" s="90" t="s">
        <v>274</v>
      </c>
      <c r="B169" s="51">
        <f t="shared" si="5"/>
        <v>138</v>
      </c>
      <c r="C169" s="86">
        <v>1180</v>
      </c>
      <c r="D169" s="52">
        <v>9791.3999999999651</v>
      </c>
      <c r="E169" s="52">
        <v>3.3999996958300471E-4</v>
      </c>
      <c r="F169" s="161">
        <v>0</v>
      </c>
      <c r="G169" s="161">
        <v>0</v>
      </c>
      <c r="H169" s="161">
        <v>0</v>
      </c>
      <c r="I169" s="161">
        <v>0</v>
      </c>
      <c r="J169" s="161">
        <v>0</v>
      </c>
      <c r="K169" s="162"/>
      <c r="L169" s="53"/>
      <c r="M169" s="118"/>
      <c r="N169" s="137"/>
      <c r="O169" s="138"/>
      <c r="P169" s="137"/>
      <c r="Q169" s="34"/>
      <c r="R169" s="34"/>
      <c r="S169" s="34"/>
      <c r="T169" s="34"/>
      <c r="U169" s="34"/>
      <c r="V169" s="34"/>
      <c r="W169" s="5"/>
    </row>
    <row r="170" spans="1:24" s="35" customFormat="1">
      <c r="A170" s="90" t="s">
        <v>275</v>
      </c>
      <c r="B170" s="51">
        <f t="shared" si="5"/>
        <v>139</v>
      </c>
      <c r="C170" s="86">
        <v>1190</v>
      </c>
      <c r="D170" s="52">
        <v>230.20000000000073</v>
      </c>
      <c r="E170" s="52">
        <v>-4.3000000005122274E-4</v>
      </c>
      <c r="F170" s="161">
        <v>0</v>
      </c>
      <c r="G170" s="161">
        <v>0</v>
      </c>
      <c r="H170" s="161">
        <v>0</v>
      </c>
      <c r="I170" s="161">
        <v>0</v>
      </c>
      <c r="J170" s="161">
        <v>0</v>
      </c>
      <c r="K170" s="162"/>
      <c r="L170" s="53"/>
      <c r="M170" s="118"/>
      <c r="N170" s="137"/>
      <c r="O170" s="138"/>
      <c r="P170" s="137"/>
      <c r="Q170" s="34"/>
      <c r="R170" s="34"/>
      <c r="S170" s="34"/>
      <c r="T170" s="34"/>
      <c r="U170" s="34"/>
      <c r="V170" s="34"/>
      <c r="W170" s="5"/>
    </row>
    <row r="171" spans="1:24" s="35" customFormat="1" ht="40.5">
      <c r="A171" s="90" t="s">
        <v>276</v>
      </c>
      <c r="B171" s="51">
        <f t="shared" si="5"/>
        <v>140</v>
      </c>
      <c r="C171" s="51">
        <v>1200</v>
      </c>
      <c r="D171" s="52">
        <v>0</v>
      </c>
      <c r="E171" s="52">
        <v>0</v>
      </c>
      <c r="F171" s="161">
        <v>0</v>
      </c>
      <c r="G171" s="161">
        <v>0</v>
      </c>
      <c r="H171" s="161">
        <v>0</v>
      </c>
      <c r="I171" s="161">
        <v>0</v>
      </c>
      <c r="J171" s="161">
        <v>0</v>
      </c>
      <c r="K171" s="162"/>
      <c r="L171" s="53"/>
      <c r="M171" s="118"/>
      <c r="N171" s="137"/>
      <c r="O171" s="138"/>
      <c r="P171" s="137"/>
      <c r="Q171" s="34"/>
      <c r="R171" s="34"/>
      <c r="S171" s="34"/>
      <c r="T171" s="34"/>
      <c r="U171" s="34"/>
      <c r="V171" s="34"/>
      <c r="W171" s="5"/>
    </row>
    <row r="172" spans="1:24" s="35" customFormat="1">
      <c r="A172" s="90" t="s">
        <v>277</v>
      </c>
      <c r="B172" s="51">
        <f t="shared" si="5"/>
        <v>141</v>
      </c>
      <c r="C172" s="51">
        <v>1210</v>
      </c>
      <c r="D172" s="52">
        <v>310515.7</v>
      </c>
      <c r="E172" s="52">
        <v>316412.70506000001</v>
      </c>
      <c r="F172" s="161">
        <v>343960.67841999995</v>
      </c>
      <c r="G172" s="161">
        <v>68242.551769999991</v>
      </c>
      <c r="H172" s="161">
        <v>83936.214959999998</v>
      </c>
      <c r="I172" s="161">
        <v>104033.36168999999</v>
      </c>
      <c r="J172" s="161">
        <v>87748.550000000017</v>
      </c>
      <c r="K172" s="162"/>
      <c r="L172" s="53"/>
      <c r="M172" s="118"/>
      <c r="N172" s="137"/>
      <c r="O172" s="138"/>
      <c r="P172" s="137"/>
      <c r="Q172" s="34"/>
      <c r="R172" s="34"/>
      <c r="S172" s="34"/>
      <c r="T172" s="34"/>
      <c r="U172" s="34"/>
      <c r="V172" s="34"/>
      <c r="W172" s="5"/>
    </row>
    <row r="173" spans="1:24" s="35" customFormat="1" ht="18.75" customHeight="1">
      <c r="A173" s="90" t="s">
        <v>278</v>
      </c>
      <c r="B173" s="51">
        <f t="shared" si="5"/>
        <v>142</v>
      </c>
      <c r="C173" s="51">
        <v>1220</v>
      </c>
      <c r="D173" s="52">
        <v>300567.20000000007</v>
      </c>
      <c r="E173" s="52">
        <v>326434.30515000003</v>
      </c>
      <c r="F173" s="161">
        <v>344111.37842000002</v>
      </c>
      <c r="G173" s="161">
        <v>68393.251769999988</v>
      </c>
      <c r="H173" s="161">
        <v>83936.214960000012</v>
      </c>
      <c r="I173" s="161">
        <v>104033.36168999999</v>
      </c>
      <c r="J173" s="161">
        <v>87748.550000000017</v>
      </c>
      <c r="K173" s="162"/>
      <c r="L173" s="53"/>
      <c r="M173" s="118"/>
      <c r="N173" s="137"/>
      <c r="O173" s="138"/>
      <c r="P173" s="137"/>
      <c r="Q173" s="34"/>
      <c r="R173" s="34"/>
      <c r="S173" s="34"/>
      <c r="T173" s="34"/>
      <c r="U173" s="34"/>
      <c r="V173" s="34"/>
      <c r="W173" s="5"/>
    </row>
    <row r="174" spans="1:24" s="54" customFormat="1">
      <c r="A174" s="103" t="s">
        <v>279</v>
      </c>
      <c r="B174" s="23">
        <f t="shared" si="5"/>
        <v>143</v>
      </c>
      <c r="C174" s="23">
        <v>1230</v>
      </c>
      <c r="D174" s="52">
        <v>9948.4999999999418</v>
      </c>
      <c r="E174" s="52">
        <v>-10021.600090000022</v>
      </c>
      <c r="F174" s="161">
        <v>-150.70000000006985</v>
      </c>
      <c r="G174" s="161">
        <v>-150.69999999999709</v>
      </c>
      <c r="H174" s="161">
        <v>0</v>
      </c>
      <c r="I174" s="161">
        <v>0</v>
      </c>
      <c r="J174" s="161">
        <v>0</v>
      </c>
      <c r="K174" s="162"/>
      <c r="L174" s="87"/>
      <c r="M174" s="118"/>
      <c r="N174" s="137"/>
      <c r="O174" s="138"/>
      <c r="P174" s="137"/>
      <c r="Q174" s="34"/>
      <c r="R174" s="34"/>
      <c r="S174" s="34"/>
      <c r="T174" s="55"/>
      <c r="U174" s="55"/>
      <c r="V174" s="55"/>
      <c r="W174" s="4"/>
    </row>
    <row r="175" spans="1:24" s="35" customFormat="1">
      <c r="A175" s="101" t="s">
        <v>280</v>
      </c>
      <c r="B175" s="51">
        <f t="shared" si="5"/>
        <v>144</v>
      </c>
      <c r="C175" s="51">
        <v>2000</v>
      </c>
      <c r="D175" s="47">
        <v>30376.6</v>
      </c>
      <c r="E175" s="47">
        <v>0</v>
      </c>
      <c r="F175" s="165">
        <v>0</v>
      </c>
      <c r="G175" s="165">
        <v>0</v>
      </c>
      <c r="H175" s="165">
        <v>0</v>
      </c>
      <c r="I175" s="165">
        <v>0</v>
      </c>
      <c r="J175" s="165">
        <v>0</v>
      </c>
      <c r="K175" s="160"/>
      <c r="L175" s="87"/>
      <c r="M175" s="118"/>
      <c r="N175" s="137"/>
      <c r="O175" s="138"/>
      <c r="P175" s="137"/>
      <c r="Q175" s="34"/>
      <c r="R175" s="34"/>
      <c r="S175" s="34"/>
      <c r="T175" s="30"/>
      <c r="U175" s="30"/>
      <c r="V175" s="30"/>
      <c r="W175" s="5"/>
    </row>
    <row r="176" spans="1:24" s="35" customFormat="1" ht="40.5">
      <c r="A176" s="90" t="s">
        <v>281</v>
      </c>
      <c r="B176" s="51">
        <f t="shared" si="5"/>
        <v>145</v>
      </c>
      <c r="C176" s="51">
        <v>2010</v>
      </c>
      <c r="D176" s="47">
        <v>30374.3</v>
      </c>
      <c r="E176" s="47">
        <v>0</v>
      </c>
      <c r="F176" s="165">
        <v>0</v>
      </c>
      <c r="G176" s="165">
        <v>0</v>
      </c>
      <c r="H176" s="165">
        <v>0</v>
      </c>
      <c r="I176" s="165">
        <v>0</v>
      </c>
      <c r="J176" s="165">
        <v>0</v>
      </c>
      <c r="K176" s="160"/>
      <c r="L176" s="48"/>
      <c r="M176" s="112"/>
      <c r="N176" s="61"/>
      <c r="O176" s="125"/>
      <c r="P176" s="137"/>
      <c r="Q176" s="34"/>
      <c r="R176" s="34"/>
      <c r="S176" s="34"/>
      <c r="T176" s="30"/>
      <c r="U176" s="30"/>
      <c r="V176" s="30"/>
      <c r="W176" s="5"/>
    </row>
    <row r="177" spans="1:23" s="35" customFormat="1" ht="37.5" customHeight="1">
      <c r="A177" s="90" t="s">
        <v>282</v>
      </c>
      <c r="B177" s="51">
        <f t="shared" si="5"/>
        <v>146</v>
      </c>
      <c r="C177" s="51">
        <v>2020</v>
      </c>
      <c r="D177" s="47">
        <v>2.2999999999999998</v>
      </c>
      <c r="E177" s="47">
        <v>0</v>
      </c>
      <c r="F177" s="165">
        <v>0</v>
      </c>
      <c r="G177" s="165">
        <v>0</v>
      </c>
      <c r="H177" s="165">
        <v>0</v>
      </c>
      <c r="I177" s="165">
        <v>0</v>
      </c>
      <c r="J177" s="165">
        <v>0</v>
      </c>
      <c r="K177" s="160"/>
      <c r="L177" s="48"/>
      <c r="M177" s="112"/>
      <c r="N177" s="61"/>
      <c r="O177" s="125"/>
      <c r="P177" s="137"/>
      <c r="Q177" s="34"/>
      <c r="R177" s="34"/>
      <c r="S177" s="34"/>
      <c r="T177" s="30"/>
      <c r="U177" s="30"/>
      <c r="V177" s="30"/>
      <c r="W177" s="5"/>
    </row>
    <row r="178" spans="1:23" s="35" customFormat="1">
      <c r="A178" s="90" t="s">
        <v>283</v>
      </c>
      <c r="B178" s="51">
        <f t="shared" si="5"/>
        <v>147</v>
      </c>
      <c r="C178" s="51">
        <v>2030</v>
      </c>
      <c r="D178" s="47">
        <v>0</v>
      </c>
      <c r="E178" s="47">
        <v>0</v>
      </c>
      <c r="F178" s="165">
        <v>0</v>
      </c>
      <c r="G178" s="165">
        <v>0</v>
      </c>
      <c r="H178" s="165">
        <v>0</v>
      </c>
      <c r="I178" s="165">
        <v>0</v>
      </c>
      <c r="J178" s="165">
        <v>0</v>
      </c>
      <c r="K178" s="160"/>
      <c r="L178" s="48"/>
      <c r="M178" s="112"/>
      <c r="N178" s="61"/>
      <c r="O178" s="125"/>
      <c r="P178" s="137"/>
      <c r="Q178" s="34"/>
      <c r="R178" s="34"/>
      <c r="S178" s="34"/>
      <c r="T178" s="30"/>
      <c r="U178" s="30"/>
      <c r="V178" s="30"/>
      <c r="W178" s="5"/>
    </row>
    <row r="179" spans="1:23" s="35" customFormat="1">
      <c r="A179" s="90" t="s">
        <v>284</v>
      </c>
      <c r="B179" s="51">
        <f t="shared" si="5"/>
        <v>148</v>
      </c>
      <c r="C179" s="51">
        <v>2040</v>
      </c>
      <c r="D179" s="47">
        <v>0</v>
      </c>
      <c r="E179" s="47">
        <v>0</v>
      </c>
      <c r="F179" s="165">
        <v>0</v>
      </c>
      <c r="G179" s="165">
        <v>0</v>
      </c>
      <c r="H179" s="165">
        <v>0</v>
      </c>
      <c r="I179" s="165">
        <v>0</v>
      </c>
      <c r="J179" s="165">
        <v>0</v>
      </c>
      <c r="K179" s="160"/>
      <c r="L179" s="48"/>
      <c r="M179" s="112"/>
      <c r="N179" s="61"/>
      <c r="O179" s="125"/>
      <c r="P179" s="137"/>
      <c r="Q179" s="34"/>
      <c r="R179" s="34"/>
      <c r="S179" s="34"/>
      <c r="T179" s="30"/>
      <c r="U179" s="30"/>
      <c r="V179" s="30"/>
      <c r="W179" s="5"/>
    </row>
    <row r="180" spans="1:23" s="35" customFormat="1">
      <c r="A180" s="101" t="s">
        <v>285</v>
      </c>
      <c r="B180" s="51">
        <f t="shared" si="5"/>
        <v>149</v>
      </c>
      <c r="C180" s="51">
        <v>3000</v>
      </c>
      <c r="D180" s="47">
        <v>17815.2</v>
      </c>
      <c r="E180" s="47">
        <v>15390.029980000001</v>
      </c>
      <c r="F180" s="165">
        <v>30724.712606999998</v>
      </c>
      <c r="G180" s="165">
        <v>1540</v>
      </c>
      <c r="H180" s="165">
        <v>5297.7316069999979</v>
      </c>
      <c r="I180" s="165">
        <v>8806.9809999999998</v>
      </c>
      <c r="J180" s="165">
        <v>15080</v>
      </c>
      <c r="K180" s="160"/>
      <c r="L180" s="29"/>
      <c r="M180" s="112"/>
      <c r="N180" s="61"/>
      <c r="O180" s="125"/>
      <c r="P180" s="137"/>
      <c r="Q180" s="34"/>
      <c r="R180" s="34"/>
      <c r="S180" s="34"/>
      <c r="T180" s="88"/>
      <c r="U180" s="88"/>
      <c r="V180" s="30"/>
      <c r="W180" s="5"/>
    </row>
    <row r="181" spans="1:23" s="35" customFormat="1">
      <c r="A181" s="90" t="s">
        <v>286</v>
      </c>
      <c r="B181" s="51">
        <f t="shared" si="5"/>
        <v>150</v>
      </c>
      <c r="C181" s="51">
        <v>3010</v>
      </c>
      <c r="D181" s="47">
        <v>2054.5</v>
      </c>
      <c r="E181" s="47">
        <v>0</v>
      </c>
      <c r="F181" s="165">
        <v>0</v>
      </c>
      <c r="G181" s="165">
        <v>0</v>
      </c>
      <c r="H181" s="165">
        <v>0</v>
      </c>
      <c r="I181" s="165">
        <v>0</v>
      </c>
      <c r="J181" s="165">
        <v>0</v>
      </c>
      <c r="K181" s="160"/>
      <c r="L181" s="48"/>
      <c r="M181" s="112"/>
      <c r="N181" s="61"/>
      <c r="O181" s="125"/>
      <c r="P181" s="137"/>
      <c r="Q181" s="34"/>
      <c r="R181" s="34"/>
      <c r="S181" s="34"/>
      <c r="T181" s="30"/>
      <c r="U181" s="30"/>
      <c r="V181" s="30"/>
      <c r="W181" s="5"/>
    </row>
    <row r="182" spans="1:23" s="44" customFormat="1" ht="40.5" outlineLevel="1">
      <c r="A182" s="63" t="s">
        <v>287</v>
      </c>
      <c r="B182" s="46">
        <f t="shared" si="5"/>
        <v>151</v>
      </c>
      <c r="C182" s="38">
        <v>3020</v>
      </c>
      <c r="D182" s="47">
        <v>2054.5</v>
      </c>
      <c r="E182" s="47">
        <v>0</v>
      </c>
      <c r="F182" s="165">
        <v>0</v>
      </c>
      <c r="G182" s="165">
        <v>0</v>
      </c>
      <c r="H182" s="165">
        <v>0</v>
      </c>
      <c r="I182" s="165">
        <v>0</v>
      </c>
      <c r="J182" s="165">
        <v>0</v>
      </c>
      <c r="K182" s="160"/>
      <c r="L182" s="48"/>
      <c r="M182" s="112"/>
      <c r="N182" s="61"/>
      <c r="O182" s="125"/>
      <c r="P182" s="137"/>
      <c r="Q182" s="34"/>
      <c r="R182" s="34"/>
      <c r="S182" s="34"/>
      <c r="T182" s="42"/>
      <c r="U182" s="42"/>
      <c r="V182" s="42"/>
      <c r="W182" s="43"/>
    </row>
    <row r="183" spans="1:23" s="35" customFormat="1">
      <c r="A183" s="90" t="s">
        <v>288</v>
      </c>
      <c r="B183" s="46">
        <f t="shared" si="5"/>
        <v>152</v>
      </c>
      <c r="C183" s="51">
        <v>3030</v>
      </c>
      <c r="D183" s="47">
        <v>15760.7</v>
      </c>
      <c r="E183" s="47">
        <v>15390.029980000001</v>
      </c>
      <c r="F183" s="165">
        <v>30724.712606999998</v>
      </c>
      <c r="G183" s="165">
        <v>1540</v>
      </c>
      <c r="H183" s="165">
        <v>5297.7316069999979</v>
      </c>
      <c r="I183" s="165">
        <v>8806.9809999999998</v>
      </c>
      <c r="J183" s="165">
        <v>15080</v>
      </c>
      <c r="K183" s="160"/>
      <c r="L183" s="48"/>
      <c r="M183" s="112"/>
      <c r="N183" s="61"/>
      <c r="O183" s="125"/>
      <c r="P183" s="137"/>
      <c r="Q183" s="34"/>
      <c r="R183" s="34"/>
      <c r="S183" s="34"/>
      <c r="T183" s="30"/>
      <c r="U183" s="30"/>
      <c r="V183" s="30"/>
      <c r="W183" s="5"/>
    </row>
    <row r="184" spans="1:23" s="44" customFormat="1" outlineLevel="1">
      <c r="A184" s="63" t="s">
        <v>129</v>
      </c>
      <c r="B184" s="46">
        <f t="shared" si="5"/>
        <v>153</v>
      </c>
      <c r="C184" s="38" t="s">
        <v>289</v>
      </c>
      <c r="D184" s="39">
        <v>0</v>
      </c>
      <c r="E184" s="39">
        <v>0</v>
      </c>
      <c r="F184" s="163">
        <v>0</v>
      </c>
      <c r="G184" s="163">
        <v>0</v>
      </c>
      <c r="H184" s="163">
        <v>0</v>
      </c>
      <c r="I184" s="163">
        <v>0</v>
      </c>
      <c r="J184" s="163">
        <v>0</v>
      </c>
      <c r="K184" s="164"/>
      <c r="L184" s="40"/>
      <c r="M184" s="119"/>
      <c r="N184" s="64"/>
      <c r="O184" s="126"/>
      <c r="P184" s="137"/>
      <c r="Q184" s="34"/>
      <c r="R184" s="34"/>
      <c r="S184" s="34"/>
      <c r="T184" s="42"/>
      <c r="U184" s="42"/>
      <c r="V184" s="42"/>
      <c r="W184" s="43"/>
    </row>
    <row r="185" spans="1:23" s="44" customFormat="1" outlineLevel="1">
      <c r="A185" s="63" t="s">
        <v>290</v>
      </c>
      <c r="B185" s="46">
        <f t="shared" si="5"/>
        <v>154</v>
      </c>
      <c r="C185" s="38" t="s">
        <v>291</v>
      </c>
      <c r="D185" s="39">
        <v>9342.2000000000007</v>
      </c>
      <c r="E185" s="39">
        <v>8190.8099800000009</v>
      </c>
      <c r="F185" s="163">
        <v>10371.921606999997</v>
      </c>
      <c r="G185" s="163">
        <v>900</v>
      </c>
      <c r="H185" s="163">
        <v>1760.0516069999978</v>
      </c>
      <c r="I185" s="163">
        <v>2141.87</v>
      </c>
      <c r="J185" s="163">
        <v>5570</v>
      </c>
      <c r="K185" s="164"/>
      <c r="L185" s="40"/>
      <c r="M185" s="119"/>
      <c r="N185" s="64"/>
      <c r="O185" s="126"/>
      <c r="P185" s="137"/>
      <c r="Q185" s="34"/>
      <c r="R185" s="34"/>
      <c r="S185" s="34"/>
      <c r="T185" s="42"/>
      <c r="U185" s="42"/>
      <c r="V185" s="42"/>
      <c r="W185" s="43"/>
    </row>
    <row r="186" spans="1:23" s="44" customFormat="1" ht="40.5" outlineLevel="1">
      <c r="A186" s="63" t="s">
        <v>292</v>
      </c>
      <c r="B186" s="46">
        <f t="shared" si="5"/>
        <v>155</v>
      </c>
      <c r="C186" s="38" t="s">
        <v>293</v>
      </c>
      <c r="D186" s="39">
        <v>3982</v>
      </c>
      <c r="E186" s="39">
        <v>0</v>
      </c>
      <c r="F186" s="163">
        <v>0</v>
      </c>
      <c r="G186" s="163">
        <v>0</v>
      </c>
      <c r="H186" s="163">
        <v>0</v>
      </c>
      <c r="I186" s="163">
        <v>0</v>
      </c>
      <c r="J186" s="163">
        <v>0</v>
      </c>
      <c r="K186" s="164"/>
      <c r="L186" s="40"/>
      <c r="M186" s="119"/>
      <c r="N186" s="64"/>
      <c r="O186" s="126"/>
      <c r="P186" s="137"/>
      <c r="Q186" s="34"/>
      <c r="R186" s="34"/>
      <c r="S186" s="34"/>
      <c r="T186" s="42"/>
      <c r="U186" s="42"/>
      <c r="V186" s="42"/>
      <c r="W186" s="43"/>
    </row>
    <row r="187" spans="1:23" s="44" customFormat="1" outlineLevel="1">
      <c r="A187" s="63" t="s">
        <v>294</v>
      </c>
      <c r="B187" s="46">
        <f t="shared" si="5"/>
        <v>156</v>
      </c>
      <c r="C187" s="38" t="s">
        <v>295</v>
      </c>
      <c r="D187" s="39">
        <v>99.9</v>
      </c>
      <c r="E187" s="39">
        <v>0</v>
      </c>
      <c r="F187" s="163">
        <v>0</v>
      </c>
      <c r="G187" s="163">
        <v>0</v>
      </c>
      <c r="H187" s="163">
        <v>0</v>
      </c>
      <c r="I187" s="163">
        <v>0</v>
      </c>
      <c r="J187" s="163">
        <v>0</v>
      </c>
      <c r="K187" s="164"/>
      <c r="L187" s="40"/>
      <c r="M187" s="119"/>
      <c r="N187" s="64"/>
      <c r="O187" s="126"/>
      <c r="P187" s="137"/>
      <c r="Q187" s="34"/>
      <c r="R187" s="34"/>
      <c r="S187" s="34"/>
      <c r="T187" s="42"/>
      <c r="U187" s="42"/>
      <c r="V187" s="42"/>
      <c r="W187" s="43"/>
    </row>
    <row r="188" spans="1:23" s="44" customFormat="1" ht="40.5" outlineLevel="1">
      <c r="A188" s="63" t="s">
        <v>296</v>
      </c>
      <c r="B188" s="46">
        <f t="shared" si="5"/>
        <v>157</v>
      </c>
      <c r="C188" s="38" t="s">
        <v>297</v>
      </c>
      <c r="D188" s="39">
        <v>0</v>
      </c>
      <c r="E188" s="39">
        <v>0</v>
      </c>
      <c r="F188" s="163">
        <v>0</v>
      </c>
      <c r="G188" s="163">
        <v>0</v>
      </c>
      <c r="H188" s="163">
        <v>0</v>
      </c>
      <c r="I188" s="163">
        <v>0</v>
      </c>
      <c r="J188" s="163">
        <v>0</v>
      </c>
      <c r="K188" s="164"/>
      <c r="L188" s="40"/>
      <c r="M188" s="119"/>
      <c r="N188" s="64"/>
      <c r="O188" s="126"/>
      <c r="P188" s="137"/>
      <c r="Q188" s="34"/>
      <c r="R188" s="34"/>
      <c r="S188" s="34"/>
      <c r="T188" s="42"/>
      <c r="U188" s="42"/>
      <c r="V188" s="42"/>
      <c r="W188" s="43"/>
    </row>
    <row r="189" spans="1:23" s="44" customFormat="1" outlineLevel="1">
      <c r="A189" s="63" t="s">
        <v>298</v>
      </c>
      <c r="B189" s="46">
        <f t="shared" si="5"/>
        <v>158</v>
      </c>
      <c r="C189" s="38" t="s">
        <v>299</v>
      </c>
      <c r="D189" s="39">
        <v>2336.6</v>
      </c>
      <c r="E189" s="39">
        <v>7199.22</v>
      </c>
      <c r="F189" s="163">
        <v>20352.791000000001</v>
      </c>
      <c r="G189" s="163">
        <v>640</v>
      </c>
      <c r="H189" s="163">
        <v>3537.68</v>
      </c>
      <c r="I189" s="163">
        <v>6665.1109999999999</v>
      </c>
      <c r="J189" s="163">
        <v>9510</v>
      </c>
      <c r="K189" s="164"/>
      <c r="L189" s="40"/>
      <c r="M189" s="119"/>
      <c r="N189" s="64"/>
      <c r="O189" s="126"/>
      <c r="P189" s="137"/>
      <c r="Q189" s="34"/>
      <c r="R189" s="34"/>
      <c r="S189" s="34"/>
      <c r="T189" s="42"/>
      <c r="U189" s="42"/>
      <c r="V189" s="42"/>
      <c r="W189" s="43"/>
    </row>
    <row r="190" spans="1:23" s="35" customFormat="1">
      <c r="A190" s="90" t="s">
        <v>300</v>
      </c>
      <c r="B190" s="46">
        <f t="shared" si="5"/>
        <v>159</v>
      </c>
      <c r="C190" s="51">
        <v>3040</v>
      </c>
      <c r="D190" s="47">
        <v>0</v>
      </c>
      <c r="E190" s="47">
        <v>0</v>
      </c>
      <c r="F190" s="165">
        <v>0</v>
      </c>
      <c r="G190" s="165">
        <v>0</v>
      </c>
      <c r="H190" s="165">
        <v>0</v>
      </c>
      <c r="I190" s="165">
        <v>0</v>
      </c>
      <c r="J190" s="165">
        <v>0</v>
      </c>
      <c r="K190" s="160"/>
      <c r="L190" s="48"/>
      <c r="M190" s="112"/>
      <c r="N190" s="61"/>
      <c r="O190" s="125"/>
      <c r="P190" s="137"/>
      <c r="Q190" s="34"/>
      <c r="R190" s="34"/>
      <c r="S190" s="34"/>
      <c r="T190" s="30"/>
      <c r="U190" s="30"/>
      <c r="V190" s="30"/>
      <c r="W190" s="5"/>
    </row>
    <row r="191" spans="1:23" s="35" customFormat="1">
      <c r="A191" s="101" t="s">
        <v>301</v>
      </c>
      <c r="B191" s="51">
        <f t="shared" si="5"/>
        <v>160</v>
      </c>
      <c r="C191" s="51">
        <v>4000</v>
      </c>
      <c r="D191" s="47">
        <v>91384.7</v>
      </c>
      <c r="E191" s="47">
        <v>0</v>
      </c>
      <c r="F191" s="165">
        <v>0</v>
      </c>
      <c r="G191" s="165">
        <v>0</v>
      </c>
      <c r="H191" s="165">
        <v>0</v>
      </c>
      <c r="I191" s="165">
        <v>0</v>
      </c>
      <c r="J191" s="165">
        <v>0</v>
      </c>
      <c r="K191" s="160"/>
      <c r="L191" s="29"/>
      <c r="M191" s="112"/>
      <c r="N191" s="61"/>
      <c r="O191" s="125"/>
      <c r="P191" s="137"/>
      <c r="Q191" s="34"/>
      <c r="R191" s="34"/>
      <c r="S191" s="34"/>
      <c r="T191" s="30"/>
      <c r="U191" s="30"/>
      <c r="V191" s="30"/>
      <c r="W191" s="5"/>
    </row>
    <row r="192" spans="1:23" s="35" customFormat="1">
      <c r="A192" s="101" t="s">
        <v>302</v>
      </c>
      <c r="B192" s="51">
        <f t="shared" si="5"/>
        <v>161</v>
      </c>
      <c r="C192" s="51">
        <v>5000</v>
      </c>
      <c r="D192" s="47"/>
      <c r="E192" s="47"/>
      <c r="F192" s="165"/>
      <c r="G192" s="165"/>
      <c r="H192" s="165"/>
      <c r="I192" s="165"/>
      <c r="J192" s="165"/>
      <c r="K192" s="160"/>
      <c r="L192" s="29"/>
      <c r="M192" s="112"/>
      <c r="N192" s="61"/>
      <c r="O192" s="125"/>
      <c r="P192" s="137"/>
      <c r="Q192" s="34"/>
      <c r="R192" s="34"/>
      <c r="S192" s="34"/>
      <c r="T192" s="30"/>
      <c r="U192" s="30"/>
      <c r="V192" s="30"/>
      <c r="W192" s="5"/>
    </row>
    <row r="193" spans="1:23" s="35" customFormat="1">
      <c r="A193" s="90" t="s">
        <v>303</v>
      </c>
      <c r="B193" s="51">
        <f t="shared" si="5"/>
        <v>162</v>
      </c>
      <c r="C193" s="51">
        <v>5010</v>
      </c>
      <c r="D193" s="47">
        <v>319.39999999999998</v>
      </c>
      <c r="E193" s="47">
        <v>320</v>
      </c>
      <c r="F193" s="165">
        <v>80</v>
      </c>
      <c r="G193" s="165">
        <v>80</v>
      </c>
      <c r="H193" s="165">
        <v>0</v>
      </c>
      <c r="I193" s="165">
        <v>0</v>
      </c>
      <c r="J193" s="165">
        <v>0</v>
      </c>
      <c r="K193" s="160"/>
      <c r="L193" s="48"/>
      <c r="M193" s="112"/>
      <c r="N193" s="61"/>
      <c r="O193" s="125"/>
      <c r="P193" s="137"/>
      <c r="Q193" s="34"/>
      <c r="R193" s="34"/>
      <c r="S193" s="34"/>
      <c r="T193" s="30"/>
      <c r="U193" s="30"/>
      <c r="V193" s="30"/>
      <c r="W193" s="5"/>
    </row>
    <row r="194" spans="1:23" s="89" customFormat="1" outlineLevel="1">
      <c r="A194" s="63" t="s">
        <v>304</v>
      </c>
      <c r="B194" s="46">
        <f t="shared" si="5"/>
        <v>163</v>
      </c>
      <c r="C194" s="38" t="s">
        <v>305</v>
      </c>
      <c r="D194" s="39">
        <v>0</v>
      </c>
      <c r="E194" s="39">
        <v>0</v>
      </c>
      <c r="F194" s="163">
        <v>0</v>
      </c>
      <c r="G194" s="163">
        <v>0</v>
      </c>
      <c r="H194" s="163">
        <v>0</v>
      </c>
      <c r="I194" s="163">
        <v>0</v>
      </c>
      <c r="J194" s="163">
        <v>0</v>
      </c>
      <c r="K194" s="164"/>
      <c r="L194" s="40"/>
      <c r="M194" s="119"/>
      <c r="N194" s="64"/>
      <c r="O194" s="126"/>
      <c r="P194" s="137"/>
      <c r="Q194" s="34"/>
      <c r="R194" s="34"/>
      <c r="S194" s="34"/>
      <c r="T194" s="42"/>
      <c r="U194" s="42"/>
      <c r="V194" s="42"/>
      <c r="W194" s="43"/>
    </row>
    <row r="195" spans="1:23" s="44" customFormat="1" outlineLevel="1">
      <c r="A195" s="63" t="s">
        <v>306</v>
      </c>
      <c r="B195" s="46">
        <f t="shared" si="5"/>
        <v>164</v>
      </c>
      <c r="C195" s="38" t="s">
        <v>307</v>
      </c>
      <c r="D195" s="39">
        <v>0</v>
      </c>
      <c r="E195" s="39">
        <v>0</v>
      </c>
      <c r="F195" s="163">
        <v>0</v>
      </c>
      <c r="G195" s="163">
        <v>0</v>
      </c>
      <c r="H195" s="163">
        <v>0</v>
      </c>
      <c r="I195" s="163">
        <v>0</v>
      </c>
      <c r="J195" s="163">
        <v>0</v>
      </c>
      <c r="K195" s="164"/>
      <c r="L195" s="40"/>
      <c r="M195" s="119"/>
      <c r="N195" s="64"/>
      <c r="O195" s="126"/>
      <c r="P195" s="137"/>
      <c r="Q195" s="34"/>
      <c r="R195" s="34"/>
      <c r="S195" s="34"/>
      <c r="T195" s="42"/>
      <c r="U195" s="42"/>
      <c r="V195" s="42"/>
      <c r="W195" s="43"/>
    </row>
    <row r="196" spans="1:23" s="44" customFormat="1" outlineLevel="1">
      <c r="A196" s="63" t="s">
        <v>308</v>
      </c>
      <c r="B196" s="46">
        <f t="shared" si="5"/>
        <v>165</v>
      </c>
      <c r="C196" s="38" t="s">
        <v>309</v>
      </c>
      <c r="D196" s="39">
        <v>319.39999999999998</v>
      </c>
      <c r="E196" s="39">
        <v>320</v>
      </c>
      <c r="F196" s="163">
        <v>80</v>
      </c>
      <c r="G196" s="163">
        <v>80</v>
      </c>
      <c r="H196" s="163">
        <v>0</v>
      </c>
      <c r="I196" s="163">
        <v>0</v>
      </c>
      <c r="J196" s="163">
        <v>0</v>
      </c>
      <c r="K196" s="164"/>
      <c r="L196" s="40"/>
      <c r="M196" s="119"/>
      <c r="N196" s="64"/>
      <c r="O196" s="126"/>
      <c r="P196" s="137"/>
      <c r="Q196" s="34"/>
      <c r="R196" s="34"/>
      <c r="S196" s="34"/>
      <c r="T196" s="42"/>
      <c r="U196" s="42"/>
      <c r="V196" s="42"/>
      <c r="W196" s="43"/>
    </row>
    <row r="197" spans="1:23" s="44" customFormat="1" outlineLevel="1">
      <c r="A197" s="63" t="s">
        <v>310</v>
      </c>
      <c r="B197" s="46">
        <f t="shared" si="5"/>
        <v>166</v>
      </c>
      <c r="C197" s="38">
        <v>5020</v>
      </c>
      <c r="D197" s="39">
        <v>0</v>
      </c>
      <c r="E197" s="39">
        <v>0</v>
      </c>
      <c r="F197" s="163">
        <v>0</v>
      </c>
      <c r="G197" s="163">
        <v>0</v>
      </c>
      <c r="H197" s="163">
        <v>0</v>
      </c>
      <c r="I197" s="163">
        <v>0</v>
      </c>
      <c r="J197" s="163">
        <v>0</v>
      </c>
      <c r="K197" s="164"/>
      <c r="L197" s="40"/>
      <c r="M197" s="119"/>
      <c r="N197" s="64"/>
      <c r="O197" s="126"/>
      <c r="P197" s="137"/>
      <c r="Q197" s="34"/>
      <c r="R197" s="34"/>
      <c r="S197" s="34"/>
      <c r="T197" s="42"/>
      <c r="U197" s="42"/>
      <c r="V197" s="42"/>
      <c r="W197" s="43"/>
    </row>
    <row r="198" spans="1:23" s="35" customFormat="1">
      <c r="A198" s="90" t="s">
        <v>311</v>
      </c>
      <c r="B198" s="51">
        <f t="shared" si="5"/>
        <v>167</v>
      </c>
      <c r="C198" s="51">
        <v>5030</v>
      </c>
      <c r="D198" s="47">
        <v>0</v>
      </c>
      <c r="E198" s="47">
        <v>0</v>
      </c>
      <c r="F198" s="165">
        <v>0</v>
      </c>
      <c r="G198" s="165">
        <v>0</v>
      </c>
      <c r="H198" s="165">
        <v>0</v>
      </c>
      <c r="I198" s="165">
        <v>0</v>
      </c>
      <c r="J198" s="165">
        <v>0</v>
      </c>
      <c r="K198" s="160"/>
      <c r="L198" s="48"/>
      <c r="M198" s="112"/>
      <c r="N198" s="61"/>
      <c r="O198" s="125"/>
      <c r="P198" s="137"/>
      <c r="Q198" s="34"/>
      <c r="R198" s="34"/>
      <c r="S198" s="34"/>
      <c r="T198" s="30"/>
      <c r="U198" s="30"/>
      <c r="V198" s="30"/>
      <c r="W198" s="5"/>
    </row>
    <row r="199" spans="1:23" s="44" customFormat="1" outlineLevel="1">
      <c r="A199" s="63" t="s">
        <v>304</v>
      </c>
      <c r="B199" s="46">
        <f t="shared" si="5"/>
        <v>168</v>
      </c>
      <c r="C199" s="38" t="s">
        <v>312</v>
      </c>
      <c r="D199" s="39">
        <v>0</v>
      </c>
      <c r="E199" s="39">
        <v>0</v>
      </c>
      <c r="F199" s="163">
        <v>0</v>
      </c>
      <c r="G199" s="163">
        <v>0</v>
      </c>
      <c r="H199" s="163">
        <v>0</v>
      </c>
      <c r="I199" s="163">
        <v>0</v>
      </c>
      <c r="J199" s="163">
        <v>0</v>
      </c>
      <c r="K199" s="164"/>
      <c r="L199" s="40"/>
      <c r="M199" s="119"/>
      <c r="N199" s="64"/>
      <c r="O199" s="126"/>
      <c r="P199" s="137"/>
      <c r="Q199" s="34"/>
      <c r="R199" s="34"/>
      <c r="S199" s="34"/>
      <c r="T199" s="42"/>
      <c r="U199" s="42"/>
      <c r="V199" s="42"/>
      <c r="W199" s="43"/>
    </row>
    <row r="200" spans="1:23" s="44" customFormat="1" outlineLevel="1">
      <c r="A200" s="63" t="s">
        <v>306</v>
      </c>
      <c r="B200" s="46">
        <f t="shared" si="5"/>
        <v>169</v>
      </c>
      <c r="C200" s="38" t="s">
        <v>313</v>
      </c>
      <c r="D200" s="39">
        <v>0</v>
      </c>
      <c r="E200" s="39">
        <v>0</v>
      </c>
      <c r="F200" s="163">
        <v>0</v>
      </c>
      <c r="G200" s="163">
        <v>0</v>
      </c>
      <c r="H200" s="163">
        <v>0</v>
      </c>
      <c r="I200" s="163">
        <v>0</v>
      </c>
      <c r="J200" s="163">
        <v>0</v>
      </c>
      <c r="K200" s="164"/>
      <c r="L200" s="40"/>
      <c r="M200" s="119"/>
      <c r="N200" s="64"/>
      <c r="O200" s="126"/>
      <c r="P200" s="137"/>
      <c r="Q200" s="34"/>
      <c r="R200" s="34"/>
      <c r="S200" s="34"/>
      <c r="T200" s="42"/>
      <c r="U200" s="42"/>
      <c r="V200" s="42"/>
      <c r="W200" s="43"/>
    </row>
    <row r="201" spans="1:23" s="44" customFormat="1" outlineLevel="1">
      <c r="A201" s="63" t="s">
        <v>308</v>
      </c>
      <c r="B201" s="46">
        <f t="shared" si="5"/>
        <v>170</v>
      </c>
      <c r="C201" s="38" t="s">
        <v>314</v>
      </c>
      <c r="D201" s="39">
        <v>0</v>
      </c>
      <c r="E201" s="39">
        <v>0</v>
      </c>
      <c r="F201" s="163">
        <v>0</v>
      </c>
      <c r="G201" s="163">
        <v>0</v>
      </c>
      <c r="H201" s="163">
        <v>0</v>
      </c>
      <c r="I201" s="163">
        <v>0</v>
      </c>
      <c r="J201" s="163">
        <v>0</v>
      </c>
      <c r="K201" s="164"/>
      <c r="L201" s="40"/>
      <c r="M201" s="119"/>
      <c r="N201" s="64"/>
      <c r="O201" s="126"/>
      <c r="P201" s="137"/>
      <c r="Q201" s="34"/>
      <c r="R201" s="34"/>
      <c r="S201" s="34"/>
      <c r="T201" s="42"/>
      <c r="U201" s="42"/>
      <c r="V201" s="42"/>
      <c r="W201" s="43"/>
    </row>
    <row r="202" spans="1:23" s="44" customFormat="1" outlineLevel="1">
      <c r="A202" s="63" t="s">
        <v>315</v>
      </c>
      <c r="B202" s="46">
        <f t="shared" si="5"/>
        <v>171</v>
      </c>
      <c r="C202" s="38">
        <v>5040</v>
      </c>
      <c r="D202" s="39">
        <v>0</v>
      </c>
      <c r="E202" s="39">
        <v>0</v>
      </c>
      <c r="F202" s="163">
        <v>0</v>
      </c>
      <c r="G202" s="163">
        <v>0</v>
      </c>
      <c r="H202" s="163">
        <v>0</v>
      </c>
      <c r="I202" s="163">
        <v>0</v>
      </c>
      <c r="J202" s="163">
        <v>0</v>
      </c>
      <c r="K202" s="164"/>
      <c r="L202" s="40"/>
      <c r="M202" s="119"/>
      <c r="N202" s="64"/>
      <c r="O202" s="126"/>
      <c r="P202" s="137"/>
      <c r="Q202" s="34"/>
      <c r="R202" s="34"/>
      <c r="S202" s="34"/>
      <c r="T202" s="42"/>
      <c r="U202" s="42"/>
      <c r="V202" s="42"/>
      <c r="W202" s="43"/>
    </row>
    <row r="203" spans="1:23" s="35" customFormat="1">
      <c r="A203" s="101" t="s">
        <v>316</v>
      </c>
      <c r="B203" s="51">
        <f t="shared" si="5"/>
        <v>172</v>
      </c>
      <c r="C203" s="51">
        <v>6000</v>
      </c>
      <c r="D203" s="47"/>
      <c r="E203" s="47"/>
      <c r="F203" s="165"/>
      <c r="G203" s="165"/>
      <c r="H203" s="165"/>
      <c r="I203" s="165"/>
      <c r="J203" s="165"/>
      <c r="K203" s="160"/>
      <c r="L203" s="29"/>
      <c r="M203" s="112"/>
      <c r="N203" s="61"/>
      <c r="O203" s="125"/>
      <c r="P203" s="137"/>
      <c r="Q203" s="34"/>
      <c r="R203" s="34"/>
      <c r="S203" s="34"/>
      <c r="T203" s="30"/>
      <c r="U203" s="30"/>
      <c r="V203" s="30"/>
      <c r="W203" s="5"/>
    </row>
    <row r="204" spans="1:23" s="35" customFormat="1">
      <c r="A204" s="90" t="s">
        <v>317</v>
      </c>
      <c r="B204" s="46">
        <f t="shared" si="5"/>
        <v>173</v>
      </c>
      <c r="C204" s="51">
        <v>6010</v>
      </c>
      <c r="D204" s="47">
        <v>0</v>
      </c>
      <c r="E204" s="47">
        <v>0</v>
      </c>
      <c r="F204" s="165">
        <v>0</v>
      </c>
      <c r="G204" s="165">
        <v>0</v>
      </c>
      <c r="H204" s="165">
        <v>0</v>
      </c>
      <c r="I204" s="165">
        <v>0</v>
      </c>
      <c r="J204" s="165">
        <v>0</v>
      </c>
      <c r="K204" s="160"/>
      <c r="L204" s="48"/>
      <c r="M204" s="112"/>
      <c r="N204" s="61"/>
      <c r="O204" s="125"/>
      <c r="P204" s="137"/>
      <c r="Q204" s="34"/>
      <c r="R204" s="34"/>
      <c r="S204" s="34"/>
      <c r="T204" s="30"/>
      <c r="U204" s="30"/>
      <c r="V204" s="30"/>
      <c r="W204" s="5"/>
    </row>
    <row r="205" spans="1:23" s="35" customFormat="1">
      <c r="A205" s="90" t="s">
        <v>318</v>
      </c>
      <c r="B205" s="46">
        <f t="shared" si="5"/>
        <v>174</v>
      </c>
      <c r="C205" s="51">
        <v>6020</v>
      </c>
      <c r="D205" s="47">
        <v>0</v>
      </c>
      <c r="E205" s="47">
        <v>0</v>
      </c>
      <c r="F205" s="165">
        <v>0</v>
      </c>
      <c r="G205" s="165">
        <v>0</v>
      </c>
      <c r="H205" s="165">
        <v>0</v>
      </c>
      <c r="I205" s="165">
        <v>0</v>
      </c>
      <c r="J205" s="165">
        <v>0</v>
      </c>
      <c r="K205" s="160"/>
      <c r="L205" s="48"/>
      <c r="M205" s="112"/>
      <c r="N205" s="61"/>
      <c r="O205" s="125"/>
      <c r="P205" s="137"/>
      <c r="Q205" s="34"/>
      <c r="R205" s="34"/>
      <c r="S205" s="34"/>
      <c r="T205" s="30"/>
      <c r="U205" s="30"/>
      <c r="V205" s="30"/>
      <c r="W205" s="5"/>
    </row>
    <row r="206" spans="1:23" s="35" customFormat="1" ht="40.5">
      <c r="A206" s="90" t="s">
        <v>319</v>
      </c>
      <c r="B206" s="46">
        <f t="shared" si="5"/>
        <v>175</v>
      </c>
      <c r="C206" s="51">
        <v>6030</v>
      </c>
      <c r="D206" s="47">
        <v>0</v>
      </c>
      <c r="E206" s="47">
        <v>0</v>
      </c>
      <c r="F206" s="165">
        <v>0</v>
      </c>
      <c r="G206" s="165">
        <v>0</v>
      </c>
      <c r="H206" s="165">
        <v>0</v>
      </c>
      <c r="I206" s="165">
        <v>0</v>
      </c>
      <c r="J206" s="165">
        <v>0</v>
      </c>
      <c r="K206" s="160"/>
      <c r="L206" s="48"/>
      <c r="M206" s="112"/>
      <c r="N206" s="61"/>
      <c r="O206" s="125"/>
      <c r="P206" s="137"/>
      <c r="Q206" s="34"/>
      <c r="R206" s="34"/>
      <c r="S206" s="34"/>
      <c r="T206" s="30"/>
      <c r="U206" s="30"/>
      <c r="V206" s="30"/>
      <c r="W206" s="5"/>
    </row>
    <row r="207" spans="1:23" s="58" customFormat="1">
      <c r="A207" s="90" t="s">
        <v>320</v>
      </c>
      <c r="B207" s="46">
        <f t="shared" si="5"/>
        <v>176</v>
      </c>
      <c r="C207" s="51">
        <v>6040</v>
      </c>
      <c r="D207" s="91">
        <v>0.6</v>
      </c>
      <c r="E207" s="91">
        <v>0</v>
      </c>
      <c r="F207" s="165">
        <v>0</v>
      </c>
      <c r="G207" s="165">
        <v>0</v>
      </c>
      <c r="H207" s="165">
        <v>0</v>
      </c>
      <c r="I207" s="165">
        <v>0</v>
      </c>
      <c r="J207" s="172">
        <v>0.6</v>
      </c>
      <c r="K207" s="160"/>
      <c r="L207" s="61"/>
      <c r="M207" s="112"/>
      <c r="N207" s="61"/>
      <c r="O207" s="125"/>
      <c r="P207" s="137"/>
      <c r="Q207" s="34"/>
      <c r="R207" s="34"/>
      <c r="S207" s="34"/>
      <c r="T207" s="57"/>
      <c r="U207" s="57"/>
      <c r="V207" s="57"/>
      <c r="W207" s="4"/>
    </row>
    <row r="208" spans="1:23" s="35" customFormat="1">
      <c r="A208" s="101" t="s">
        <v>321</v>
      </c>
      <c r="B208" s="51">
        <f t="shared" si="5"/>
        <v>177</v>
      </c>
      <c r="C208" s="51">
        <v>7000</v>
      </c>
      <c r="D208" s="47"/>
      <c r="E208" s="47"/>
      <c r="F208" s="165"/>
      <c r="G208" s="165"/>
      <c r="H208" s="165"/>
      <c r="I208" s="165"/>
      <c r="J208" s="165"/>
      <c r="K208" s="160"/>
      <c r="L208" s="29"/>
      <c r="M208" s="112"/>
      <c r="N208" s="61"/>
      <c r="O208" s="125"/>
      <c r="P208" s="137"/>
      <c r="Q208" s="34"/>
      <c r="R208" s="34"/>
      <c r="S208" s="34"/>
      <c r="T208" s="30"/>
      <c r="U208" s="30"/>
      <c r="V208" s="30"/>
      <c r="W208" s="5"/>
    </row>
    <row r="209" spans="1:23" s="35" customFormat="1">
      <c r="A209" s="90" t="s">
        <v>322</v>
      </c>
      <c r="B209" s="46">
        <f t="shared" si="5"/>
        <v>178</v>
      </c>
      <c r="C209" s="51">
        <v>7010</v>
      </c>
      <c r="D209" s="47">
        <v>138316.6</v>
      </c>
      <c r="E209" s="47">
        <v>0</v>
      </c>
      <c r="F209" s="165">
        <v>0</v>
      </c>
      <c r="G209" s="165">
        <v>0</v>
      </c>
      <c r="H209" s="165">
        <v>0</v>
      </c>
      <c r="I209" s="165">
        <v>0</v>
      </c>
      <c r="J209" s="165">
        <v>0</v>
      </c>
      <c r="K209" s="160"/>
      <c r="L209" s="48"/>
      <c r="M209" s="112"/>
      <c r="N209" s="61"/>
      <c r="O209" s="125"/>
      <c r="P209" s="137"/>
      <c r="Q209" s="34"/>
      <c r="R209" s="34"/>
      <c r="S209" s="34"/>
      <c r="T209" s="30"/>
      <c r="U209" s="30"/>
      <c r="V209" s="30"/>
      <c r="W209" s="5"/>
    </row>
    <row r="210" spans="1:23" s="35" customFormat="1">
      <c r="A210" s="90" t="s">
        <v>323</v>
      </c>
      <c r="B210" s="46">
        <f t="shared" si="5"/>
        <v>179</v>
      </c>
      <c r="C210" s="51">
        <v>7020</v>
      </c>
      <c r="D210" s="47">
        <v>39393.800000000003</v>
      </c>
      <c r="E210" s="47">
        <v>0</v>
      </c>
      <c r="F210" s="165">
        <v>0</v>
      </c>
      <c r="G210" s="165">
        <v>0</v>
      </c>
      <c r="H210" s="165">
        <v>0</v>
      </c>
      <c r="I210" s="165">
        <v>0</v>
      </c>
      <c r="J210" s="165">
        <v>0</v>
      </c>
      <c r="K210" s="160"/>
      <c r="L210" s="48"/>
      <c r="M210" s="112"/>
      <c r="N210" s="61"/>
      <c r="O210" s="125"/>
      <c r="P210" s="137"/>
      <c r="Q210" s="34"/>
      <c r="R210" s="34"/>
      <c r="S210" s="34"/>
      <c r="T210" s="30"/>
      <c r="U210" s="30"/>
      <c r="V210" s="30"/>
      <c r="W210" s="5"/>
    </row>
    <row r="211" spans="1:23" s="35" customFormat="1">
      <c r="A211" s="90" t="s">
        <v>324</v>
      </c>
      <c r="B211" s="46">
        <f t="shared" si="5"/>
        <v>180</v>
      </c>
      <c r="C211" s="51">
        <v>7030</v>
      </c>
      <c r="D211" s="47">
        <v>177710.4</v>
      </c>
      <c r="E211" s="47">
        <v>0</v>
      </c>
      <c r="F211" s="165">
        <v>0</v>
      </c>
      <c r="G211" s="165">
        <v>0</v>
      </c>
      <c r="H211" s="165">
        <v>0</v>
      </c>
      <c r="I211" s="165">
        <v>0</v>
      </c>
      <c r="J211" s="165">
        <v>0</v>
      </c>
      <c r="K211" s="160"/>
      <c r="L211" s="48"/>
      <c r="M211" s="112"/>
      <c r="N211" s="61"/>
      <c r="O211" s="125"/>
      <c r="P211" s="137"/>
      <c r="Q211" s="34"/>
      <c r="R211" s="34"/>
      <c r="S211" s="34"/>
      <c r="T211" s="30"/>
      <c r="U211" s="30"/>
      <c r="V211" s="30"/>
      <c r="W211" s="5"/>
    </row>
    <row r="212" spans="1:23" s="35" customFormat="1">
      <c r="A212" s="90" t="s">
        <v>325</v>
      </c>
      <c r="B212" s="46">
        <f t="shared" si="5"/>
        <v>181</v>
      </c>
      <c r="C212" s="51">
        <v>7040</v>
      </c>
      <c r="D212" s="47">
        <v>663.3</v>
      </c>
      <c r="E212" s="47">
        <v>0</v>
      </c>
      <c r="F212" s="165">
        <v>0</v>
      </c>
      <c r="G212" s="165">
        <v>0</v>
      </c>
      <c r="H212" s="165">
        <v>0</v>
      </c>
      <c r="I212" s="165">
        <v>0</v>
      </c>
      <c r="J212" s="165">
        <v>0</v>
      </c>
      <c r="K212" s="160"/>
      <c r="L212" s="48"/>
      <c r="M212" s="112"/>
      <c r="N212" s="61"/>
      <c r="O212" s="125"/>
      <c r="P212" s="137"/>
      <c r="Q212" s="34"/>
      <c r="R212" s="34"/>
      <c r="S212" s="34"/>
      <c r="T212" s="30"/>
      <c r="U212" s="30"/>
      <c r="V212" s="30"/>
      <c r="W212" s="5"/>
    </row>
    <row r="213" spans="1:23" s="35" customFormat="1">
      <c r="A213" s="90" t="s">
        <v>326</v>
      </c>
      <c r="B213" s="46">
        <f t="shared" si="5"/>
        <v>182</v>
      </c>
      <c r="C213" s="51">
        <v>7050</v>
      </c>
      <c r="D213" s="47">
        <v>1364.7</v>
      </c>
      <c r="E213" s="47">
        <v>0</v>
      </c>
      <c r="F213" s="172">
        <v>0</v>
      </c>
      <c r="G213" s="165">
        <v>0</v>
      </c>
      <c r="H213" s="165">
        <v>0</v>
      </c>
      <c r="I213" s="165">
        <v>0</v>
      </c>
      <c r="J213" s="165">
        <v>0</v>
      </c>
      <c r="K213" s="160"/>
      <c r="L213" s="48"/>
      <c r="M213" s="112"/>
      <c r="N213" s="61"/>
      <c r="O213" s="125"/>
      <c r="P213" s="137"/>
      <c r="Q213" s="34"/>
      <c r="R213" s="34"/>
      <c r="S213" s="34"/>
      <c r="T213" s="30"/>
      <c r="U213" s="30"/>
      <c r="V213" s="30"/>
      <c r="W213" s="5"/>
    </row>
    <row r="214" spans="1:23" s="35" customFormat="1">
      <c r="A214" s="101" t="s">
        <v>327</v>
      </c>
      <c r="B214" s="51">
        <f t="shared" si="5"/>
        <v>183</v>
      </c>
      <c r="C214" s="51">
        <v>8000</v>
      </c>
      <c r="D214" s="47"/>
      <c r="E214" s="47"/>
      <c r="F214" s="165"/>
      <c r="G214" s="165"/>
      <c r="H214" s="165"/>
      <c r="I214" s="165"/>
      <c r="J214" s="165"/>
      <c r="K214" s="160"/>
      <c r="L214" s="29"/>
      <c r="M214" s="112"/>
      <c r="N214" s="61"/>
      <c r="O214" s="125"/>
      <c r="P214" s="137"/>
      <c r="Q214" s="34"/>
      <c r="R214" s="34"/>
      <c r="S214" s="34"/>
      <c r="T214" s="30"/>
      <c r="U214" s="30"/>
      <c r="V214" s="30"/>
      <c r="W214" s="5"/>
    </row>
    <row r="215" spans="1:23" s="35" customFormat="1">
      <c r="A215" s="90" t="s">
        <v>328</v>
      </c>
      <c r="B215" s="46">
        <f t="shared" si="5"/>
        <v>184</v>
      </c>
      <c r="C215" s="51">
        <v>8010</v>
      </c>
      <c r="D215" s="106">
        <v>977</v>
      </c>
      <c r="E215" s="107">
        <v>996.25</v>
      </c>
      <c r="F215" s="173">
        <v>980.9375</v>
      </c>
      <c r="G215" s="173">
        <v>971.5</v>
      </c>
      <c r="H215" s="173">
        <v>982.25</v>
      </c>
      <c r="I215" s="173">
        <v>985</v>
      </c>
      <c r="J215" s="173">
        <v>985</v>
      </c>
      <c r="K215" s="162"/>
      <c r="L215" s="53"/>
      <c r="M215" s="118"/>
      <c r="N215" s="137"/>
      <c r="O215" s="138"/>
      <c r="P215" s="137"/>
      <c r="Q215" s="34"/>
      <c r="R215" s="34"/>
      <c r="S215" s="34"/>
      <c r="T215" s="30"/>
      <c r="U215" s="30"/>
      <c r="V215" s="30"/>
      <c r="W215" s="5"/>
    </row>
    <row r="216" spans="1:23" s="44" customFormat="1" outlineLevel="1">
      <c r="A216" s="63" t="s">
        <v>329</v>
      </c>
      <c r="B216" s="46">
        <f t="shared" si="5"/>
        <v>185</v>
      </c>
      <c r="C216" s="38" t="s">
        <v>330</v>
      </c>
      <c r="D216" s="108">
        <v>1</v>
      </c>
      <c r="E216" s="109">
        <v>1</v>
      </c>
      <c r="F216" s="174">
        <v>1</v>
      </c>
      <c r="G216" s="174">
        <v>1</v>
      </c>
      <c r="H216" s="174">
        <v>1</v>
      </c>
      <c r="I216" s="174">
        <v>1</v>
      </c>
      <c r="J216" s="174">
        <v>1</v>
      </c>
      <c r="K216" s="164"/>
      <c r="L216" s="40"/>
      <c r="M216" s="119"/>
      <c r="N216" s="64"/>
      <c r="O216" s="126"/>
      <c r="P216" s="137"/>
      <c r="Q216" s="34"/>
      <c r="R216" s="34"/>
      <c r="S216" s="34"/>
      <c r="T216" s="42"/>
      <c r="U216" s="42"/>
      <c r="V216" s="42"/>
      <c r="W216" s="43"/>
    </row>
    <row r="217" spans="1:23" s="44" customFormat="1" outlineLevel="1">
      <c r="A217" s="63" t="s">
        <v>331</v>
      </c>
      <c r="B217" s="46">
        <f t="shared" si="5"/>
        <v>186</v>
      </c>
      <c r="C217" s="38" t="s">
        <v>332</v>
      </c>
      <c r="D217" s="108">
        <v>2</v>
      </c>
      <c r="E217" s="109">
        <v>2</v>
      </c>
      <c r="F217" s="174">
        <v>2</v>
      </c>
      <c r="G217" s="174">
        <v>2</v>
      </c>
      <c r="H217" s="174">
        <v>2</v>
      </c>
      <c r="I217" s="174">
        <v>2</v>
      </c>
      <c r="J217" s="174">
        <v>2</v>
      </c>
      <c r="K217" s="164"/>
      <c r="L217" s="40"/>
      <c r="M217" s="119"/>
      <c r="N217" s="64"/>
      <c r="O217" s="126"/>
      <c r="P217" s="137"/>
      <c r="Q217" s="34"/>
      <c r="R217" s="34"/>
      <c r="S217" s="34"/>
      <c r="T217" s="42"/>
      <c r="U217" s="42"/>
      <c r="V217" s="42"/>
      <c r="W217" s="43"/>
    </row>
    <row r="218" spans="1:23" s="44" customFormat="1" outlineLevel="1">
      <c r="A218" s="63" t="s">
        <v>333</v>
      </c>
      <c r="B218" s="46">
        <f t="shared" si="5"/>
        <v>187</v>
      </c>
      <c r="C218" s="38" t="s">
        <v>334</v>
      </c>
      <c r="D218" s="108">
        <v>1</v>
      </c>
      <c r="E218" s="109">
        <v>1</v>
      </c>
      <c r="F218" s="174">
        <v>1</v>
      </c>
      <c r="G218" s="174">
        <v>1</v>
      </c>
      <c r="H218" s="174">
        <v>1</v>
      </c>
      <c r="I218" s="174">
        <v>1</v>
      </c>
      <c r="J218" s="174">
        <v>1</v>
      </c>
      <c r="K218" s="164"/>
      <c r="L218" s="40"/>
      <c r="M218" s="119"/>
      <c r="N218" s="64"/>
      <c r="O218" s="126"/>
      <c r="P218" s="137"/>
      <c r="Q218" s="34"/>
      <c r="R218" s="34"/>
      <c r="S218" s="34"/>
      <c r="T218" s="42"/>
      <c r="U218" s="42"/>
      <c r="V218" s="42"/>
      <c r="W218" s="43"/>
    </row>
    <row r="219" spans="1:23" s="44" customFormat="1" outlineLevel="1">
      <c r="A219" s="63" t="s">
        <v>335</v>
      </c>
      <c r="B219" s="46">
        <f t="shared" si="5"/>
        <v>188</v>
      </c>
      <c r="C219" s="38" t="s">
        <v>336</v>
      </c>
      <c r="D219" s="108">
        <v>1</v>
      </c>
      <c r="E219" s="109">
        <v>1</v>
      </c>
      <c r="F219" s="174">
        <v>1</v>
      </c>
      <c r="G219" s="174">
        <v>1</v>
      </c>
      <c r="H219" s="174">
        <v>1</v>
      </c>
      <c r="I219" s="174">
        <v>1</v>
      </c>
      <c r="J219" s="174">
        <v>1</v>
      </c>
      <c r="K219" s="164"/>
      <c r="L219" s="40"/>
      <c r="M219" s="119"/>
      <c r="N219" s="64"/>
      <c r="O219" s="126"/>
      <c r="P219" s="137"/>
      <c r="Q219" s="34"/>
      <c r="R219" s="34"/>
      <c r="S219" s="34"/>
      <c r="T219" s="42"/>
      <c r="U219" s="42"/>
      <c r="V219" s="42"/>
      <c r="W219" s="43"/>
    </row>
    <row r="220" spans="1:23" s="44" customFormat="1" outlineLevel="1">
      <c r="A220" s="63" t="s">
        <v>337</v>
      </c>
      <c r="B220" s="46">
        <f t="shared" si="5"/>
        <v>189</v>
      </c>
      <c r="C220" s="38" t="s">
        <v>338</v>
      </c>
      <c r="D220" s="108">
        <v>218.25</v>
      </c>
      <c r="E220" s="109">
        <v>252.25</v>
      </c>
      <c r="F220" s="174">
        <v>226.6875</v>
      </c>
      <c r="G220" s="174">
        <v>248</v>
      </c>
      <c r="H220" s="174">
        <v>219.25</v>
      </c>
      <c r="I220" s="174">
        <v>219.75</v>
      </c>
      <c r="J220" s="174">
        <v>219.75</v>
      </c>
      <c r="K220" s="164"/>
      <c r="L220" s="40"/>
      <c r="M220" s="119"/>
      <c r="N220" s="64"/>
      <c r="O220" s="126"/>
      <c r="P220" s="137"/>
      <c r="Q220" s="34"/>
      <c r="R220" s="34"/>
      <c r="S220" s="34"/>
      <c r="T220" s="42"/>
      <c r="U220" s="42"/>
      <c r="V220" s="42"/>
      <c r="W220" s="43"/>
    </row>
    <row r="221" spans="1:23" s="44" customFormat="1" outlineLevel="1">
      <c r="A221" s="63" t="s">
        <v>339</v>
      </c>
      <c r="B221" s="46">
        <f t="shared" si="5"/>
        <v>190</v>
      </c>
      <c r="C221" s="38" t="s">
        <v>340</v>
      </c>
      <c r="D221" s="108">
        <v>376</v>
      </c>
      <c r="E221" s="109">
        <v>380</v>
      </c>
      <c r="F221" s="174">
        <v>386.3125</v>
      </c>
      <c r="G221" s="174">
        <v>380.5</v>
      </c>
      <c r="H221" s="174">
        <v>388.25</v>
      </c>
      <c r="I221" s="174">
        <v>388.25</v>
      </c>
      <c r="J221" s="174">
        <v>388.25</v>
      </c>
      <c r="K221" s="164"/>
      <c r="L221" s="40"/>
      <c r="M221" s="119"/>
      <c r="N221" s="64"/>
      <c r="O221" s="126"/>
      <c r="P221" s="137"/>
      <c r="Q221" s="34"/>
      <c r="R221" s="34"/>
      <c r="S221" s="34"/>
      <c r="T221" s="42"/>
      <c r="U221" s="42"/>
      <c r="V221" s="42"/>
      <c r="W221" s="43"/>
    </row>
    <row r="222" spans="1:23" s="44" customFormat="1" outlineLevel="1">
      <c r="A222" s="63" t="s">
        <v>341</v>
      </c>
      <c r="B222" s="46">
        <f t="shared" si="5"/>
        <v>191</v>
      </c>
      <c r="C222" s="38" t="s">
        <v>342</v>
      </c>
      <c r="D222" s="110">
        <v>183.75</v>
      </c>
      <c r="E222" s="109">
        <v>189.5</v>
      </c>
      <c r="F222" s="174">
        <v>184.875</v>
      </c>
      <c r="G222" s="174">
        <v>184.25</v>
      </c>
      <c r="H222" s="174">
        <v>184.25</v>
      </c>
      <c r="I222" s="174">
        <v>185.5</v>
      </c>
      <c r="J222" s="174">
        <v>185.5</v>
      </c>
      <c r="K222" s="164"/>
      <c r="L222" s="40"/>
      <c r="M222" s="119"/>
      <c r="N222" s="64"/>
      <c r="O222" s="126"/>
      <c r="P222" s="64"/>
      <c r="Q222" s="30"/>
      <c r="R222" s="92"/>
      <c r="S222" s="92"/>
      <c r="T222" s="42"/>
      <c r="U222" s="42"/>
      <c r="V222" s="42"/>
      <c r="W222" s="43"/>
    </row>
    <row r="223" spans="1:23" s="44" customFormat="1" outlineLevel="1">
      <c r="A223" s="63" t="s">
        <v>343</v>
      </c>
      <c r="B223" s="46">
        <f t="shared" si="5"/>
        <v>192</v>
      </c>
      <c r="C223" s="38" t="s">
        <v>344</v>
      </c>
      <c r="D223" s="110">
        <v>194</v>
      </c>
      <c r="E223" s="109">
        <v>169.5</v>
      </c>
      <c r="F223" s="174">
        <v>178.0625</v>
      </c>
      <c r="G223" s="174">
        <v>153.75</v>
      </c>
      <c r="H223" s="174">
        <v>185.5</v>
      </c>
      <c r="I223" s="174">
        <v>186.5</v>
      </c>
      <c r="J223" s="174">
        <v>186.5</v>
      </c>
      <c r="K223" s="164"/>
      <c r="L223" s="40"/>
      <c r="M223" s="119"/>
      <c r="N223" s="64"/>
      <c r="O223" s="126"/>
      <c r="P223" s="64"/>
      <c r="Q223" s="30"/>
      <c r="R223" s="93"/>
      <c r="S223" s="93"/>
      <c r="T223" s="42"/>
      <c r="U223" s="42"/>
      <c r="V223" s="42"/>
      <c r="W223" s="43"/>
    </row>
    <row r="224" spans="1:23" s="44" customFormat="1">
      <c r="A224" s="90" t="s">
        <v>345</v>
      </c>
      <c r="B224" s="51">
        <f t="shared" si="5"/>
        <v>193</v>
      </c>
      <c r="C224" s="86">
        <v>8020</v>
      </c>
      <c r="D224" s="131">
        <v>149757.4</v>
      </c>
      <c r="E224" s="132">
        <v>154699.995215</v>
      </c>
      <c r="F224" s="175">
        <v>169443.97981624998</v>
      </c>
      <c r="G224" s="175">
        <v>40599.175000000003</v>
      </c>
      <c r="H224" s="175">
        <v>39140.300000000003</v>
      </c>
      <c r="I224" s="175">
        <v>48319.286736249996</v>
      </c>
      <c r="J224" s="175">
        <v>41385.218079999999</v>
      </c>
      <c r="K224" s="176"/>
      <c r="L224" s="94">
        <v>36288.400000000001</v>
      </c>
      <c r="M224" s="121"/>
      <c r="N224" s="142"/>
      <c r="O224" s="143"/>
      <c r="P224" s="142"/>
      <c r="Q224" s="30">
        <f>G54+G70+G99+G122</f>
        <v>36929.736810000002</v>
      </c>
      <c r="R224" s="30">
        <f>H54+H70+H99+H122</f>
        <v>39162.436000000016</v>
      </c>
      <c r="S224" s="30">
        <f>I54+I70+I99+I122</f>
        <v>48319.254656249999</v>
      </c>
      <c r="T224" s="30">
        <f>J54+J70+J99+J122</f>
        <v>41385.186000000002</v>
      </c>
      <c r="U224" s="42"/>
      <c r="V224" s="42"/>
      <c r="W224" s="43"/>
    </row>
    <row r="225" spans="1:23" s="44" customFormat="1" outlineLevel="1">
      <c r="A225" s="63" t="s">
        <v>329</v>
      </c>
      <c r="B225" s="46">
        <f t="shared" si="5"/>
        <v>194</v>
      </c>
      <c r="C225" s="38" t="s">
        <v>346</v>
      </c>
      <c r="D225" s="133">
        <v>568.6</v>
      </c>
      <c r="E225" s="133">
        <v>703.8</v>
      </c>
      <c r="F225" s="177">
        <v>671.25</v>
      </c>
      <c r="G225" s="177">
        <v>175</v>
      </c>
      <c r="H225" s="177">
        <v>146.25</v>
      </c>
      <c r="I225" s="177">
        <v>175</v>
      </c>
      <c r="J225" s="177">
        <v>175</v>
      </c>
      <c r="K225" s="164"/>
      <c r="L225" s="40">
        <v>153.5</v>
      </c>
      <c r="M225" s="119"/>
      <c r="N225" s="64"/>
      <c r="O225" s="126"/>
      <c r="P225" s="64"/>
      <c r="Q225" s="30">
        <f>Q224-G224</f>
        <v>-3669.4381900000008</v>
      </c>
      <c r="R225" s="30">
        <f>R224-H224</f>
        <v>22.136000000013155</v>
      </c>
      <c r="S225" s="30">
        <f>S224-I224</f>
        <v>-3.207999999722233E-2</v>
      </c>
      <c r="T225" s="30">
        <f>T224-J224</f>
        <v>-3.207999999722233E-2</v>
      </c>
      <c r="U225" s="42"/>
      <c r="V225" s="42"/>
      <c r="W225" s="43"/>
    </row>
    <row r="226" spans="1:23" s="44" customFormat="1" outlineLevel="1">
      <c r="A226" s="63" t="s">
        <v>347</v>
      </c>
      <c r="B226" s="46">
        <f t="shared" si="5"/>
        <v>195</v>
      </c>
      <c r="C226" s="38" t="s">
        <v>348</v>
      </c>
      <c r="D226" s="133">
        <v>1121.0999999999999</v>
      </c>
      <c r="E226" s="133">
        <v>1076.4000000000001</v>
      </c>
      <c r="F226" s="177">
        <v>1070.4000000000001</v>
      </c>
      <c r="G226" s="177">
        <v>270</v>
      </c>
      <c r="H226" s="178">
        <v>232.39999999999998</v>
      </c>
      <c r="I226" s="177">
        <v>298</v>
      </c>
      <c r="J226" s="177">
        <v>270</v>
      </c>
      <c r="K226" s="164"/>
      <c r="L226" s="40">
        <v>251.2</v>
      </c>
      <c r="M226" s="119"/>
      <c r="N226" s="64"/>
      <c r="O226" s="126"/>
      <c r="P226" s="64"/>
      <c r="Q226" s="30"/>
      <c r="R226" s="42"/>
      <c r="S226" s="42"/>
      <c r="T226" s="42"/>
      <c r="U226" s="42"/>
      <c r="V226" s="42"/>
      <c r="W226" s="43"/>
    </row>
    <row r="227" spans="1:23" s="44" customFormat="1" outlineLevel="1">
      <c r="A227" s="63" t="s">
        <v>333</v>
      </c>
      <c r="B227" s="46">
        <f t="shared" ref="B227:B249" si="6">B226+1</f>
        <v>196</v>
      </c>
      <c r="C227" s="38" t="s">
        <v>349</v>
      </c>
      <c r="D227" s="133">
        <v>513.1</v>
      </c>
      <c r="E227" s="133">
        <v>535.29999999999995</v>
      </c>
      <c r="F227" s="177">
        <v>509.6</v>
      </c>
      <c r="G227" s="177">
        <v>135</v>
      </c>
      <c r="H227" s="177">
        <v>119.60000000000002</v>
      </c>
      <c r="I227" s="177">
        <v>120</v>
      </c>
      <c r="J227" s="177">
        <v>135</v>
      </c>
      <c r="K227" s="164"/>
      <c r="L227" s="40">
        <v>129.30000000000001</v>
      </c>
      <c r="M227" s="119"/>
      <c r="N227" s="64"/>
      <c r="O227" s="126"/>
      <c r="P227" s="64"/>
      <c r="Q227" s="30"/>
      <c r="R227" s="42"/>
      <c r="S227" s="42"/>
      <c r="T227" s="42"/>
      <c r="U227" s="42"/>
      <c r="V227" s="42"/>
      <c r="W227" s="43"/>
    </row>
    <row r="228" spans="1:23" s="44" customFormat="1" outlineLevel="1">
      <c r="A228" s="63" t="s">
        <v>335</v>
      </c>
      <c r="B228" s="46">
        <f t="shared" si="6"/>
        <v>197</v>
      </c>
      <c r="C228" s="38" t="s">
        <v>348</v>
      </c>
      <c r="D228" s="133">
        <v>493.3</v>
      </c>
      <c r="E228" s="133">
        <v>476.1</v>
      </c>
      <c r="F228" s="177">
        <v>470</v>
      </c>
      <c r="G228" s="177">
        <v>120</v>
      </c>
      <c r="H228" s="178">
        <v>112</v>
      </c>
      <c r="I228" s="177">
        <v>118</v>
      </c>
      <c r="J228" s="177">
        <v>120</v>
      </c>
      <c r="K228" s="164"/>
      <c r="L228" s="40">
        <v>116</v>
      </c>
      <c r="M228" s="119"/>
      <c r="N228" s="64"/>
      <c r="O228" s="126"/>
      <c r="P228" s="64"/>
      <c r="Q228" s="30"/>
      <c r="R228" s="42"/>
      <c r="S228" s="42"/>
      <c r="T228" s="42"/>
      <c r="U228" s="42"/>
      <c r="V228" s="42"/>
      <c r="W228" s="43"/>
    </row>
    <row r="229" spans="1:23" s="44" customFormat="1" outlineLevel="1">
      <c r="A229" s="63" t="s">
        <v>337</v>
      </c>
      <c r="B229" s="46">
        <f t="shared" si="6"/>
        <v>198</v>
      </c>
      <c r="C229" s="38" t="s">
        <v>349</v>
      </c>
      <c r="D229" s="133">
        <v>49234.1</v>
      </c>
      <c r="E229" s="133">
        <v>55169.897360000003</v>
      </c>
      <c r="F229" s="177">
        <v>56499.913116198746</v>
      </c>
      <c r="G229" s="177">
        <v>14880</v>
      </c>
      <c r="H229" s="177">
        <v>13155</v>
      </c>
      <c r="I229" s="177">
        <v>15279.913116198743</v>
      </c>
      <c r="J229" s="177">
        <v>13185</v>
      </c>
      <c r="K229" s="164"/>
      <c r="L229" s="40">
        <v>11334</v>
      </c>
      <c r="M229" s="119"/>
      <c r="N229" s="64"/>
      <c r="O229" s="126"/>
      <c r="P229" s="64"/>
      <c r="Q229" s="42"/>
      <c r="R229" s="42"/>
      <c r="S229" s="42"/>
      <c r="T229" s="42"/>
      <c r="U229" s="42"/>
      <c r="V229" s="42"/>
      <c r="W229" s="43"/>
    </row>
    <row r="230" spans="1:23" s="44" customFormat="1" outlineLevel="1">
      <c r="A230" s="63" t="s">
        <v>339</v>
      </c>
      <c r="B230" s="46">
        <f t="shared" si="6"/>
        <v>199</v>
      </c>
      <c r="C230" s="38" t="s">
        <v>350</v>
      </c>
      <c r="D230" s="133">
        <v>59006.7</v>
      </c>
      <c r="E230" s="133">
        <v>58521.207007500008</v>
      </c>
      <c r="F230" s="177">
        <v>63472.424717856658</v>
      </c>
      <c r="G230" s="177">
        <v>15410.25</v>
      </c>
      <c r="H230" s="177">
        <v>15724.125</v>
      </c>
      <c r="I230" s="177">
        <v>16613.924717856662</v>
      </c>
      <c r="J230" s="177">
        <v>15724.125</v>
      </c>
      <c r="K230" s="164"/>
      <c r="L230" s="40">
        <v>14061</v>
      </c>
      <c r="M230" s="119"/>
      <c r="N230" s="64"/>
      <c r="O230" s="126"/>
      <c r="P230" s="64"/>
      <c r="Q230" s="42"/>
      <c r="R230" s="42"/>
      <c r="S230" s="42"/>
      <c r="T230" s="42"/>
      <c r="U230" s="42"/>
      <c r="V230" s="42"/>
      <c r="W230" s="43"/>
    </row>
    <row r="231" spans="1:23" s="44" customFormat="1" outlineLevel="1">
      <c r="A231" s="63" t="s">
        <v>341</v>
      </c>
      <c r="B231" s="46">
        <f t="shared" si="6"/>
        <v>200</v>
      </c>
      <c r="C231" s="38" t="s">
        <v>351</v>
      </c>
      <c r="D231" s="133">
        <v>17870.900000000001</v>
      </c>
      <c r="E231" s="133">
        <v>18978.0440375</v>
      </c>
      <c r="F231" s="177">
        <v>20268.591111733305</v>
      </c>
      <c r="G231" s="177">
        <v>4808.9249999999993</v>
      </c>
      <c r="H231" s="177">
        <v>4808.9249999999993</v>
      </c>
      <c r="I231" s="177">
        <v>5809.1911117333084</v>
      </c>
      <c r="J231" s="177">
        <v>4841.5499999999993</v>
      </c>
      <c r="K231" s="164"/>
      <c r="L231" s="40">
        <v>4452.7</v>
      </c>
      <c r="M231" s="119"/>
      <c r="N231" s="64"/>
      <c r="O231" s="126"/>
      <c r="P231" s="64"/>
      <c r="Q231" s="42"/>
      <c r="R231" s="42"/>
      <c r="S231" s="42"/>
      <c r="T231" s="42"/>
      <c r="U231" s="42"/>
      <c r="V231" s="42"/>
      <c r="W231" s="43"/>
    </row>
    <row r="232" spans="1:23" s="44" customFormat="1" outlineLevel="1">
      <c r="A232" s="63" t="s">
        <v>343</v>
      </c>
      <c r="B232" s="46">
        <f t="shared" si="6"/>
        <v>201</v>
      </c>
      <c r="C232" s="38" t="s">
        <v>352</v>
      </c>
      <c r="D232" s="133">
        <v>20949.599999999999</v>
      </c>
      <c r="E232" s="133">
        <v>19239.246809999997</v>
      </c>
      <c r="F232" s="177">
        <v>26481.800870461284</v>
      </c>
      <c r="G232" s="177">
        <v>4800.0000000000036</v>
      </c>
      <c r="H232" s="177">
        <v>4842</v>
      </c>
      <c r="I232" s="177">
        <v>9905.2577904612845</v>
      </c>
      <c r="J232" s="177">
        <v>6934.5430799999958</v>
      </c>
      <c r="K232" s="164"/>
      <c r="L232" s="40">
        <v>5790.7</v>
      </c>
      <c r="M232" s="119"/>
      <c r="N232" s="64"/>
      <c r="O232" s="126"/>
      <c r="P232" s="64"/>
      <c r="Q232" s="42"/>
      <c r="R232" s="42"/>
      <c r="S232" s="42"/>
      <c r="T232" s="42"/>
      <c r="U232" s="42"/>
      <c r="V232" s="42"/>
      <c r="W232" s="43"/>
    </row>
    <row r="233" spans="1:23" s="35" customFormat="1" ht="40.5">
      <c r="A233" s="90" t="s">
        <v>353</v>
      </c>
      <c r="B233" s="51">
        <f t="shared" si="6"/>
        <v>202</v>
      </c>
      <c r="C233" s="51">
        <v>8030</v>
      </c>
      <c r="D233" s="134">
        <v>12.773575571477311</v>
      </c>
      <c r="E233" s="134">
        <v>12.940191987871183</v>
      </c>
      <c r="F233" s="179">
        <v>14.394731215142825</v>
      </c>
      <c r="G233" s="175">
        <v>13.930065191284955</v>
      </c>
      <c r="H233" s="175">
        <v>13.28253160261305</v>
      </c>
      <c r="I233" s="175">
        <v>16.351704479272417</v>
      </c>
      <c r="J233" s="175">
        <v>14.005149942470389</v>
      </c>
      <c r="K233" s="162"/>
      <c r="L233" s="53"/>
      <c r="M233" s="118"/>
      <c r="N233" s="137"/>
      <c r="O233" s="138"/>
      <c r="P233" s="137"/>
      <c r="Q233" s="30"/>
      <c r="R233" s="30"/>
      <c r="S233" s="30"/>
      <c r="T233" s="30"/>
      <c r="U233" s="30"/>
      <c r="V233" s="30"/>
      <c r="W233" s="5"/>
    </row>
    <row r="234" spans="1:23" s="44" customFormat="1" outlineLevel="1">
      <c r="A234" s="63" t="s">
        <v>329</v>
      </c>
      <c r="B234" s="46">
        <f t="shared" si="6"/>
        <v>203</v>
      </c>
      <c r="C234" s="38" t="s">
        <v>354</v>
      </c>
      <c r="D234" s="133">
        <v>47.383333333333333</v>
      </c>
      <c r="E234" s="133">
        <v>58.65</v>
      </c>
      <c r="F234" s="177">
        <v>55.9375</v>
      </c>
      <c r="G234" s="177">
        <v>58.333333333333336</v>
      </c>
      <c r="H234" s="177">
        <v>48.75</v>
      </c>
      <c r="I234" s="177">
        <v>58.333333333333336</v>
      </c>
      <c r="J234" s="177">
        <v>58.333333333333336</v>
      </c>
      <c r="K234" s="164"/>
      <c r="L234" s="40"/>
      <c r="M234" s="119"/>
      <c r="N234" s="64"/>
      <c r="O234" s="126"/>
      <c r="P234" s="64"/>
      <c r="Q234" s="42"/>
      <c r="R234" s="42"/>
      <c r="S234" s="42"/>
      <c r="T234" s="42"/>
      <c r="U234" s="42"/>
      <c r="V234" s="42"/>
      <c r="W234" s="43"/>
    </row>
    <row r="235" spans="1:23" s="44" customFormat="1" outlineLevel="1">
      <c r="A235" s="63" t="s">
        <v>331</v>
      </c>
      <c r="B235" s="46">
        <f t="shared" si="6"/>
        <v>204</v>
      </c>
      <c r="C235" s="38" t="s">
        <v>355</v>
      </c>
      <c r="D235" s="133">
        <v>46.712499999999999</v>
      </c>
      <c r="E235" s="133">
        <v>42.6</v>
      </c>
      <c r="F235" s="177">
        <v>42.6</v>
      </c>
      <c r="G235" s="177">
        <v>45</v>
      </c>
      <c r="H235" s="177">
        <v>38.733333333333327</v>
      </c>
      <c r="I235" s="177">
        <v>49.666666666666664</v>
      </c>
      <c r="J235" s="177">
        <v>49.666666666666664</v>
      </c>
      <c r="K235" s="164"/>
      <c r="L235" s="40"/>
      <c r="M235" s="119"/>
      <c r="N235" s="64"/>
      <c r="O235" s="126"/>
      <c r="P235" s="64"/>
      <c r="Q235" s="42"/>
      <c r="R235" s="42"/>
      <c r="S235" s="42"/>
      <c r="T235" s="42"/>
      <c r="U235" s="42"/>
      <c r="V235" s="42"/>
      <c r="W235" s="43"/>
    </row>
    <row r="236" spans="1:23" s="44" customFormat="1" outlineLevel="1">
      <c r="A236" s="63" t="s">
        <v>333</v>
      </c>
      <c r="B236" s="46">
        <f t="shared" si="6"/>
        <v>205</v>
      </c>
      <c r="C236" s="38" t="s">
        <v>356</v>
      </c>
      <c r="D236" s="133">
        <v>42.758333333333333</v>
      </c>
      <c r="E236" s="133">
        <v>44.608333333333327</v>
      </c>
      <c r="F236" s="177">
        <v>42.466666666666669</v>
      </c>
      <c r="G236" s="177">
        <v>45</v>
      </c>
      <c r="H236" s="177">
        <v>39.866666666666674</v>
      </c>
      <c r="I236" s="177">
        <v>40</v>
      </c>
      <c r="J236" s="177">
        <v>40</v>
      </c>
      <c r="K236" s="164"/>
      <c r="L236" s="40"/>
      <c r="M236" s="119"/>
      <c r="N236" s="64"/>
      <c r="O236" s="126"/>
      <c r="P236" s="64"/>
      <c r="Q236" s="42"/>
      <c r="R236" s="42"/>
      <c r="S236" s="42"/>
      <c r="T236" s="42"/>
      <c r="U236" s="42"/>
      <c r="V236" s="42"/>
      <c r="W236" s="43"/>
    </row>
    <row r="237" spans="1:23" s="44" customFormat="1" outlineLevel="1">
      <c r="A237" s="63" t="s">
        <v>335</v>
      </c>
      <c r="B237" s="46">
        <f t="shared" si="6"/>
        <v>206</v>
      </c>
      <c r="C237" s="38" t="s">
        <v>357</v>
      </c>
      <c r="D237" s="133">
        <v>41.108333333333334</v>
      </c>
      <c r="E237" s="133">
        <v>39.675000000000004</v>
      </c>
      <c r="F237" s="177">
        <v>39.166666666666664</v>
      </c>
      <c r="G237" s="177">
        <v>40</v>
      </c>
      <c r="H237" s="177">
        <v>37.333333333333336</v>
      </c>
      <c r="I237" s="177">
        <v>39.333333333333336</v>
      </c>
      <c r="J237" s="177">
        <v>39.333333333333336</v>
      </c>
      <c r="K237" s="164"/>
      <c r="L237" s="40"/>
      <c r="M237" s="119"/>
      <c r="N237" s="64"/>
      <c r="O237" s="126"/>
      <c r="P237" s="64"/>
      <c r="Q237" s="42"/>
      <c r="R237" s="42"/>
      <c r="S237" s="42"/>
      <c r="T237" s="42"/>
      <c r="U237" s="42"/>
      <c r="V237" s="42"/>
      <c r="W237" s="43"/>
    </row>
    <row r="238" spans="1:23" s="44" customFormat="1" outlineLevel="1">
      <c r="A238" s="63" t="s">
        <v>337</v>
      </c>
      <c r="B238" s="46">
        <f t="shared" si="6"/>
        <v>207</v>
      </c>
      <c r="C238" s="38" t="s">
        <v>358</v>
      </c>
      <c r="D238" s="133">
        <v>18.798816342115309</v>
      </c>
      <c r="E238" s="133">
        <v>18.225932395110672</v>
      </c>
      <c r="F238" s="177">
        <v>20.770117862769506</v>
      </c>
      <c r="G238" s="177">
        <v>20</v>
      </c>
      <c r="H238" s="177">
        <v>20</v>
      </c>
      <c r="I238" s="177">
        <v>23.177721829653006</v>
      </c>
      <c r="J238" s="177">
        <v>23.177721829653006</v>
      </c>
      <c r="K238" s="164"/>
      <c r="L238" s="40"/>
      <c r="M238" s="119"/>
      <c r="N238" s="64"/>
      <c r="O238" s="126"/>
      <c r="P238" s="64"/>
      <c r="Q238" s="42"/>
      <c r="R238" s="42"/>
      <c r="S238" s="42"/>
      <c r="T238" s="42"/>
      <c r="U238" s="42"/>
      <c r="V238" s="42"/>
      <c r="W238" s="43"/>
    </row>
    <row r="239" spans="1:23" s="44" customFormat="1" outlineLevel="1">
      <c r="A239" s="63" t="s">
        <v>339</v>
      </c>
      <c r="B239" s="46">
        <f t="shared" si="6"/>
        <v>208</v>
      </c>
      <c r="C239" s="38" t="s">
        <v>359</v>
      </c>
      <c r="D239" s="133">
        <v>13.077726063829786</v>
      </c>
      <c r="E239" s="133">
        <v>12.833598027960528</v>
      </c>
      <c r="F239" s="177">
        <v>13.691942990423698</v>
      </c>
      <c r="G239" s="177">
        <v>13.5</v>
      </c>
      <c r="H239" s="177">
        <v>13.5</v>
      </c>
      <c r="I239" s="177">
        <v>14.263940517584599</v>
      </c>
      <c r="J239" s="177">
        <v>14.263940517584599</v>
      </c>
      <c r="K239" s="164"/>
      <c r="L239" s="40"/>
      <c r="M239" s="119"/>
      <c r="N239" s="64"/>
      <c r="O239" s="126"/>
      <c r="P239" s="64"/>
      <c r="Q239" s="42"/>
      <c r="R239" s="42"/>
      <c r="S239" s="42"/>
      <c r="T239" s="42"/>
      <c r="U239" s="42"/>
      <c r="V239" s="42"/>
      <c r="W239" s="43"/>
    </row>
    <row r="240" spans="1:23" s="44" customFormat="1" outlineLevel="1">
      <c r="A240" s="63" t="s">
        <v>341</v>
      </c>
      <c r="B240" s="46">
        <f t="shared" si="6"/>
        <v>209</v>
      </c>
      <c r="C240" s="38" t="s">
        <v>360</v>
      </c>
      <c r="D240" s="133">
        <v>8.1047165532879824</v>
      </c>
      <c r="E240" s="133">
        <v>8.3456658036499558</v>
      </c>
      <c r="F240" s="177">
        <v>9.1361690834948401</v>
      </c>
      <c r="G240" s="177">
        <v>8.6999999999999975</v>
      </c>
      <c r="H240" s="177">
        <v>8.6999999999999975</v>
      </c>
      <c r="I240" s="177">
        <v>10.438798044444399</v>
      </c>
      <c r="J240" s="177">
        <v>10.438798044444399</v>
      </c>
      <c r="K240" s="164"/>
      <c r="L240" s="40"/>
      <c r="M240" s="119"/>
      <c r="N240" s="64"/>
      <c r="O240" s="126"/>
      <c r="P240" s="64"/>
      <c r="Q240" s="42"/>
      <c r="R240" s="42"/>
      <c r="S240" s="42"/>
      <c r="T240" s="42"/>
      <c r="U240" s="42"/>
      <c r="V240" s="42"/>
      <c r="W240" s="43"/>
    </row>
    <row r="241" spans="1:23" s="44" customFormat="1" outlineLevel="1">
      <c r="A241" s="63" t="s">
        <v>343</v>
      </c>
      <c r="B241" s="46">
        <f t="shared" si="6"/>
        <v>210</v>
      </c>
      <c r="C241" s="38" t="s">
        <v>361</v>
      </c>
      <c r="D241" s="133">
        <v>8.9989690721649485</v>
      </c>
      <c r="E241" s="133">
        <v>9.4588234070796435</v>
      </c>
      <c r="F241" s="177">
        <v>12.393495200871081</v>
      </c>
      <c r="G241" s="177">
        <v>10.406504065040659</v>
      </c>
      <c r="H241" s="177">
        <v>8.7008086253369274</v>
      </c>
      <c r="I241" s="177">
        <v>17.703767275176556</v>
      </c>
      <c r="J241" s="177">
        <v>17.703767275176556</v>
      </c>
      <c r="K241" s="164"/>
      <c r="L241" s="40"/>
      <c r="M241" s="119"/>
      <c r="N241" s="64"/>
      <c r="O241" s="126"/>
      <c r="P241" s="64"/>
      <c r="Q241" s="42"/>
      <c r="R241" s="42"/>
      <c r="S241" s="42"/>
      <c r="T241" s="42"/>
      <c r="U241" s="42"/>
      <c r="V241" s="42"/>
      <c r="W241" s="43"/>
    </row>
    <row r="242" spans="1:23" s="44" customFormat="1" ht="24.75" customHeight="1">
      <c r="A242" s="90" t="s">
        <v>362</v>
      </c>
      <c r="B242" s="51">
        <f t="shared" si="6"/>
        <v>211</v>
      </c>
      <c r="C242" s="86">
        <v>8040</v>
      </c>
      <c r="D242" s="132">
        <v>0</v>
      </c>
      <c r="E242" s="132">
        <v>0</v>
      </c>
      <c r="F242" s="175">
        <v>0</v>
      </c>
      <c r="G242" s="175">
        <v>0</v>
      </c>
      <c r="H242" s="175">
        <v>0</v>
      </c>
      <c r="I242" s="175">
        <v>0</v>
      </c>
      <c r="J242" s="175">
        <v>0</v>
      </c>
      <c r="K242" s="176"/>
      <c r="L242" s="94"/>
      <c r="M242" s="121"/>
      <c r="N242" s="142"/>
      <c r="O242" s="143"/>
      <c r="P242" s="142"/>
      <c r="Q242" s="42"/>
      <c r="R242" s="42"/>
      <c r="S242" s="42"/>
      <c r="T242" s="42"/>
      <c r="U242" s="42"/>
      <c r="V242" s="42"/>
      <c r="W242" s="43"/>
    </row>
    <row r="243" spans="1:23" s="44" customFormat="1" outlineLevel="1">
      <c r="A243" s="63" t="s">
        <v>329</v>
      </c>
      <c r="B243" s="46">
        <f t="shared" si="6"/>
        <v>212</v>
      </c>
      <c r="C243" s="38" t="s">
        <v>363</v>
      </c>
      <c r="D243" s="133">
        <v>0</v>
      </c>
      <c r="E243" s="133">
        <v>0</v>
      </c>
      <c r="F243" s="177">
        <v>0</v>
      </c>
      <c r="G243" s="177">
        <v>0</v>
      </c>
      <c r="H243" s="177">
        <v>0</v>
      </c>
      <c r="I243" s="177">
        <v>0</v>
      </c>
      <c r="J243" s="177">
        <v>0</v>
      </c>
      <c r="K243" s="164"/>
      <c r="L243" s="40"/>
      <c r="M243" s="119"/>
      <c r="N243" s="64"/>
      <c r="O243" s="126"/>
      <c r="P243" s="64"/>
      <c r="Q243" s="42"/>
      <c r="R243" s="42"/>
      <c r="S243" s="42"/>
      <c r="T243" s="42"/>
      <c r="U243" s="42"/>
      <c r="V243" s="42"/>
      <c r="W243" s="43"/>
    </row>
    <row r="244" spans="1:23" s="44" customFormat="1" outlineLevel="1">
      <c r="A244" s="63" t="s">
        <v>364</v>
      </c>
      <c r="B244" s="46">
        <f t="shared" si="6"/>
        <v>213</v>
      </c>
      <c r="C244" s="38" t="s">
        <v>365</v>
      </c>
      <c r="D244" s="133">
        <v>0</v>
      </c>
      <c r="E244" s="133">
        <v>0</v>
      </c>
      <c r="F244" s="177">
        <v>0</v>
      </c>
      <c r="G244" s="177">
        <v>0</v>
      </c>
      <c r="H244" s="177">
        <v>0</v>
      </c>
      <c r="I244" s="177">
        <v>0</v>
      </c>
      <c r="J244" s="177">
        <v>0</v>
      </c>
      <c r="K244" s="164"/>
      <c r="L244" s="40"/>
      <c r="M244" s="119"/>
      <c r="N244" s="64"/>
      <c r="O244" s="126"/>
      <c r="P244" s="64"/>
      <c r="Q244" s="42"/>
      <c r="R244" s="42"/>
      <c r="S244" s="42"/>
      <c r="T244" s="42"/>
      <c r="U244" s="42"/>
      <c r="V244" s="42"/>
      <c r="W244" s="43"/>
    </row>
    <row r="245" spans="1:23" s="44" customFormat="1" outlineLevel="1">
      <c r="A245" s="63" t="s">
        <v>337</v>
      </c>
      <c r="B245" s="46">
        <f t="shared" si="6"/>
        <v>214</v>
      </c>
      <c r="C245" s="38" t="s">
        <v>366</v>
      </c>
      <c r="D245" s="133">
        <v>0</v>
      </c>
      <c r="E245" s="133">
        <v>0</v>
      </c>
      <c r="F245" s="177">
        <v>0</v>
      </c>
      <c r="G245" s="177">
        <v>0</v>
      </c>
      <c r="H245" s="177">
        <v>0</v>
      </c>
      <c r="I245" s="177">
        <v>0</v>
      </c>
      <c r="J245" s="177">
        <v>0</v>
      </c>
      <c r="K245" s="164"/>
      <c r="L245" s="40"/>
      <c r="M245" s="119"/>
      <c r="N245" s="64"/>
      <c r="O245" s="126"/>
      <c r="P245" s="64"/>
      <c r="Q245" s="42"/>
      <c r="R245" s="42"/>
      <c r="S245" s="42"/>
      <c r="T245" s="42"/>
      <c r="U245" s="42"/>
      <c r="V245" s="42"/>
      <c r="W245" s="43"/>
    </row>
    <row r="246" spans="1:23" s="44" customFormat="1" outlineLevel="1">
      <c r="A246" s="63" t="s">
        <v>367</v>
      </c>
      <c r="B246" s="46">
        <f t="shared" si="6"/>
        <v>215</v>
      </c>
      <c r="C246" s="38" t="s">
        <v>368</v>
      </c>
      <c r="D246" s="133">
        <v>0</v>
      </c>
      <c r="E246" s="133">
        <v>0</v>
      </c>
      <c r="F246" s="177">
        <v>0</v>
      </c>
      <c r="G246" s="177">
        <v>0</v>
      </c>
      <c r="H246" s="177">
        <v>0</v>
      </c>
      <c r="I246" s="177">
        <v>0</v>
      </c>
      <c r="J246" s="177">
        <v>0</v>
      </c>
      <c r="K246" s="164"/>
      <c r="L246" s="40"/>
      <c r="M246" s="119"/>
      <c r="N246" s="64"/>
      <c r="O246" s="126"/>
      <c r="P246" s="64"/>
      <c r="Q246" s="42"/>
      <c r="R246" s="42"/>
      <c r="S246" s="42"/>
      <c r="T246" s="42"/>
      <c r="U246" s="42"/>
      <c r="V246" s="42"/>
      <c r="W246" s="43"/>
    </row>
    <row r="247" spans="1:23" s="44" customFormat="1" outlineLevel="1">
      <c r="A247" s="63" t="s">
        <v>339</v>
      </c>
      <c r="B247" s="46">
        <f t="shared" si="6"/>
        <v>216</v>
      </c>
      <c r="C247" s="38" t="s">
        <v>369</v>
      </c>
      <c r="D247" s="133">
        <v>0</v>
      </c>
      <c r="E247" s="133">
        <v>0</v>
      </c>
      <c r="F247" s="177">
        <v>0</v>
      </c>
      <c r="G247" s="177">
        <v>0</v>
      </c>
      <c r="H247" s="177">
        <v>0</v>
      </c>
      <c r="I247" s="177">
        <v>0</v>
      </c>
      <c r="J247" s="177">
        <v>0</v>
      </c>
      <c r="K247" s="164"/>
      <c r="L247" s="40"/>
      <c r="M247" s="119"/>
      <c r="N247" s="64"/>
      <c r="O247" s="126"/>
      <c r="P247" s="64"/>
      <c r="Q247" s="42"/>
      <c r="R247" s="42"/>
      <c r="S247" s="42"/>
      <c r="T247" s="42"/>
      <c r="U247" s="42"/>
      <c r="V247" s="42"/>
      <c r="W247" s="43"/>
    </row>
    <row r="248" spans="1:23" s="44" customFormat="1" outlineLevel="1">
      <c r="A248" s="63" t="s">
        <v>341</v>
      </c>
      <c r="B248" s="46">
        <f t="shared" si="6"/>
        <v>217</v>
      </c>
      <c r="C248" s="38" t="s">
        <v>370</v>
      </c>
      <c r="D248" s="133">
        <v>0</v>
      </c>
      <c r="E248" s="133">
        <v>0</v>
      </c>
      <c r="F248" s="177">
        <v>0</v>
      </c>
      <c r="G248" s="177">
        <v>0</v>
      </c>
      <c r="H248" s="177">
        <v>0</v>
      </c>
      <c r="I248" s="177">
        <v>0</v>
      </c>
      <c r="J248" s="177">
        <v>0</v>
      </c>
      <c r="K248" s="164"/>
      <c r="L248" s="40"/>
      <c r="M248" s="119"/>
      <c r="N248" s="64"/>
      <c r="O248" s="126"/>
      <c r="P248" s="64"/>
      <c r="Q248" s="42"/>
      <c r="R248" s="42"/>
      <c r="S248" s="42"/>
      <c r="T248" s="42"/>
      <c r="U248" s="42"/>
      <c r="V248" s="42"/>
      <c r="W248" s="43"/>
    </row>
    <row r="249" spans="1:23" s="44" customFormat="1" outlineLevel="1">
      <c r="A249" s="63" t="s">
        <v>343</v>
      </c>
      <c r="B249" s="46">
        <f t="shared" si="6"/>
        <v>218</v>
      </c>
      <c r="C249" s="38" t="s">
        <v>371</v>
      </c>
      <c r="D249" s="133">
        <v>0</v>
      </c>
      <c r="E249" s="133">
        <v>0</v>
      </c>
      <c r="F249" s="177">
        <v>0</v>
      </c>
      <c r="G249" s="177">
        <v>0</v>
      </c>
      <c r="H249" s="177">
        <v>0</v>
      </c>
      <c r="I249" s="177">
        <v>0</v>
      </c>
      <c r="J249" s="177">
        <v>0</v>
      </c>
      <c r="K249" s="164"/>
      <c r="L249" s="40"/>
      <c r="M249" s="119"/>
      <c r="N249" s="64"/>
      <c r="O249" s="126"/>
      <c r="P249" s="64"/>
      <c r="Q249" s="42"/>
      <c r="R249" s="42"/>
      <c r="S249" s="42"/>
      <c r="T249" s="42"/>
      <c r="U249" s="42"/>
      <c r="V249" s="42"/>
      <c r="W249" s="43"/>
    </row>
    <row r="250" spans="1:23" s="35" customFormat="1">
      <c r="A250" s="95"/>
      <c r="B250" s="16"/>
      <c r="C250" s="7"/>
      <c r="D250" s="190"/>
      <c r="E250" s="190"/>
      <c r="F250" s="190"/>
      <c r="G250" s="180"/>
      <c r="H250" s="191"/>
      <c r="I250" s="191"/>
      <c r="J250" s="191"/>
      <c r="K250" s="1"/>
      <c r="L250" s="1"/>
      <c r="M250" s="113"/>
      <c r="N250" s="6"/>
      <c r="O250" s="122"/>
      <c r="P250" s="6"/>
    </row>
    <row r="251" spans="1:23" s="35" customFormat="1">
      <c r="A251" s="12" t="s">
        <v>372</v>
      </c>
      <c r="B251" s="16"/>
      <c r="C251" s="7"/>
      <c r="D251" s="184"/>
      <c r="E251" s="184"/>
      <c r="F251" s="184"/>
      <c r="G251" s="181"/>
      <c r="H251" s="185" t="s">
        <v>373</v>
      </c>
      <c r="I251" s="185"/>
      <c r="J251" s="185"/>
      <c r="K251" s="1"/>
      <c r="L251" s="6"/>
      <c r="M251" s="113"/>
      <c r="N251" s="6"/>
      <c r="O251" s="122"/>
      <c r="P251" s="6"/>
    </row>
    <row r="252" spans="1:23">
      <c r="A252" s="95"/>
      <c r="B252" s="16"/>
      <c r="D252" s="96"/>
      <c r="E252" s="97"/>
      <c r="F252" s="182"/>
      <c r="G252" s="182"/>
      <c r="H252" s="182"/>
      <c r="I252" s="182"/>
      <c r="J252" s="183"/>
      <c r="L252" s="6"/>
    </row>
    <row r="253" spans="1:23" ht="20.25" customHeight="1">
      <c r="A253" s="186" t="s">
        <v>374</v>
      </c>
      <c r="B253" s="186"/>
      <c r="C253" s="186"/>
      <c r="D253" s="96"/>
      <c r="E253" s="97"/>
      <c r="F253" s="182"/>
      <c r="G253" s="182"/>
      <c r="H253" s="185" t="s">
        <v>375</v>
      </c>
      <c r="I253" s="185"/>
      <c r="J253" s="185"/>
      <c r="L253" s="6"/>
    </row>
    <row r="254" spans="1:23">
      <c r="A254" s="95"/>
      <c r="B254" s="16"/>
      <c r="D254" s="96"/>
      <c r="E254" s="97"/>
      <c r="F254" s="182"/>
      <c r="G254" s="182"/>
      <c r="H254" s="182"/>
      <c r="I254" s="182"/>
      <c r="J254" s="183"/>
    </row>
    <row r="255" spans="1:23">
      <c r="A255" s="95"/>
      <c r="B255" s="16"/>
      <c r="D255" s="96"/>
      <c r="E255" s="97"/>
      <c r="F255" s="182"/>
      <c r="G255" s="182"/>
      <c r="H255" s="187"/>
      <c r="I255" s="187"/>
      <c r="J255" s="183"/>
    </row>
  </sheetData>
  <mergeCells count="45">
    <mergeCell ref="I12:J12"/>
    <mergeCell ref="I6:J6"/>
    <mergeCell ref="I7:J7"/>
    <mergeCell ref="I8:J8"/>
    <mergeCell ref="I9:J9"/>
    <mergeCell ref="I10:J10"/>
    <mergeCell ref="B13:H13"/>
    <mergeCell ref="I13:K13"/>
    <mergeCell ref="B14:H14"/>
    <mergeCell ref="I14:J14"/>
    <mergeCell ref="B15:H15"/>
    <mergeCell ref="I15:J15"/>
    <mergeCell ref="B16:H16"/>
    <mergeCell ref="I16:J16"/>
    <mergeCell ref="B17:H17"/>
    <mergeCell ref="I17:J17"/>
    <mergeCell ref="B18:H18"/>
    <mergeCell ref="I18:J18"/>
    <mergeCell ref="B19:H19"/>
    <mergeCell ref="I19:J19"/>
    <mergeCell ref="B20:H20"/>
    <mergeCell ref="B21:H21"/>
    <mergeCell ref="B22:H22"/>
    <mergeCell ref="I22:J22"/>
    <mergeCell ref="A29:A30"/>
    <mergeCell ref="B29:B30"/>
    <mergeCell ref="C29:C30"/>
    <mergeCell ref="D29:D30"/>
    <mergeCell ref="E29:E30"/>
    <mergeCell ref="B23:H23"/>
    <mergeCell ref="I23:J23"/>
    <mergeCell ref="B24:H24"/>
    <mergeCell ref="B25:H25"/>
    <mergeCell ref="A27:K27"/>
    <mergeCell ref="F29:F30"/>
    <mergeCell ref="G29:J29"/>
    <mergeCell ref="K29:K30"/>
    <mergeCell ref="V29:V30"/>
    <mergeCell ref="D250:F250"/>
    <mergeCell ref="H250:J250"/>
    <mergeCell ref="D251:F251"/>
    <mergeCell ref="H251:J251"/>
    <mergeCell ref="A253:C253"/>
    <mergeCell ref="H253:J253"/>
    <mergeCell ref="H255:I255"/>
  </mergeCells>
  <pageMargins left="0.70866141732283472" right="0.51181102362204722" top="0.62992125984251968" bottom="0.62992125984251968" header="0.51181102362204722" footer="0.51181102362204722"/>
  <pageSetup paperSize="9" scale="46" firstPageNumber="0" fitToHeight="0" orientation="landscape" r:id="rId1"/>
  <rowBreaks count="5" manualBreakCount="5">
    <brk id="46" max="10" man="1"/>
    <brk id="89" max="10" man="1"/>
    <brk id="137" max="10" man="1"/>
    <brk id="181" max="10" man="1"/>
    <brk id="2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 (ФУ)</vt:lpstr>
      <vt:lpstr>'2026 (ФУ)'!Заголовки_для_друку</vt:lpstr>
      <vt:lpstr>'2026 (ФУ)'!Область_друку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Popelnytska</dc:creator>
  <cp:lastModifiedBy>Vinga-1PC</cp:lastModifiedBy>
  <cp:lastPrinted>2026-09-14T12:17:53Z</cp:lastPrinted>
  <dcterms:created xsi:type="dcterms:W3CDTF">2026-06-12T06:20:38Z</dcterms:created>
  <dcterms:modified xsi:type="dcterms:W3CDTF">2026-09-24T08:21:56Z</dcterms:modified>
</cp:coreProperties>
</file>