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/>
  </bookViews>
  <sheets>
    <sheet name="фактична мережа_2025-2026" sheetId="3" r:id="rId1"/>
    <sheet name="Аркуш1" sheetId="4" r:id="rId2"/>
  </sheets>
  <definedNames>
    <definedName name="_xlnm.Print_Area" localSheetId="0">'фактична мережа_2025-2026'!$A$1:$AJ$52</definedName>
  </definedNames>
  <calcPr calcId="152511"/>
</workbook>
</file>

<file path=xl/calcChain.xml><?xml version="1.0" encoding="utf-8"?>
<calcChain xmlns="http://schemas.openxmlformats.org/spreadsheetml/2006/main">
  <c r="D26" i="3" l="1"/>
  <c r="C43" i="3"/>
  <c r="D25" i="3"/>
  <c r="D24" i="3" s="1"/>
  <c r="C26" i="3"/>
  <c r="C45" i="3" l="1"/>
  <c r="I26" i="3" l="1"/>
  <c r="J26" i="3"/>
  <c r="AG26" i="3" l="1"/>
  <c r="AH26" i="3"/>
  <c r="AG45" i="3"/>
  <c r="AH45" i="3"/>
  <c r="AI26" i="3"/>
  <c r="AI45" i="3"/>
  <c r="AI48" i="3" s="1"/>
  <c r="N45" i="3" l="1"/>
  <c r="S26" i="3"/>
  <c r="O45" i="3"/>
  <c r="P45" i="3"/>
  <c r="Q45" i="3"/>
  <c r="R45" i="3"/>
  <c r="S45" i="3"/>
  <c r="T45" i="3"/>
  <c r="U45" i="3"/>
  <c r="V45" i="3"/>
  <c r="Y45" i="3"/>
  <c r="Z45" i="3"/>
  <c r="AA45" i="3"/>
  <c r="AB45" i="3"/>
  <c r="M45" i="3"/>
  <c r="M44" i="3"/>
  <c r="C44" i="3"/>
  <c r="D45" i="3"/>
  <c r="E45" i="3"/>
  <c r="F45" i="3"/>
  <c r="G45" i="3"/>
  <c r="H45" i="3"/>
  <c r="I45" i="3"/>
  <c r="J45" i="3"/>
  <c r="AB43" i="3"/>
  <c r="Z43" i="3"/>
  <c r="V43" i="3"/>
  <c r="T43" i="3"/>
  <c r="R43" i="3"/>
  <c r="P43" i="3"/>
  <c r="N43" i="3"/>
  <c r="J43" i="3"/>
  <c r="H43" i="3"/>
  <c r="F43" i="3"/>
  <c r="D43" i="3"/>
  <c r="AA43" i="3"/>
  <c r="AA46" i="3" s="1"/>
  <c r="Y43" i="3"/>
  <c r="Y46" i="3" s="1"/>
  <c r="U43" i="3"/>
  <c r="S43" i="3"/>
  <c r="Q43" i="3"/>
  <c r="O43" i="3"/>
  <c r="M43" i="3"/>
  <c r="I43" i="3"/>
  <c r="G43" i="3"/>
  <c r="E43" i="3"/>
  <c r="C11" i="3"/>
  <c r="AI44" i="3" l="1"/>
  <c r="AD29" i="3"/>
  <c r="AD30" i="3"/>
  <c r="AD31" i="3"/>
  <c r="AD32" i="3"/>
  <c r="AD33" i="3"/>
  <c r="AD34" i="3"/>
  <c r="AD35" i="3"/>
  <c r="AD36" i="3"/>
  <c r="AD37" i="3"/>
  <c r="AD45" i="3" s="1"/>
  <c r="AD38" i="3"/>
  <c r="AD39" i="3"/>
  <c r="AD40" i="3"/>
  <c r="AD41" i="3"/>
  <c r="AD42" i="3"/>
  <c r="AD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28" i="3"/>
  <c r="AC45" i="3" l="1"/>
  <c r="AC44" i="3"/>
  <c r="AC43" i="3"/>
  <c r="AC46" i="3" s="1"/>
  <c r="AD43" i="3"/>
  <c r="M26" i="3"/>
  <c r="M48" i="3" s="1"/>
  <c r="N26" i="3"/>
  <c r="N48" i="3" s="1"/>
  <c r="O26" i="3"/>
  <c r="O48" i="3" s="1"/>
  <c r="P26" i="3"/>
  <c r="Q26" i="3"/>
  <c r="R26" i="3"/>
  <c r="T26" i="3"/>
  <c r="U26" i="3"/>
  <c r="V26" i="3"/>
  <c r="E26" i="3"/>
  <c r="F26" i="3"/>
  <c r="G26" i="3"/>
  <c r="H26" i="3"/>
  <c r="AG25" i="3"/>
  <c r="AG24" i="3" s="1"/>
  <c r="AD49" i="3" l="1"/>
  <c r="AC49" i="3"/>
  <c r="X49" i="3"/>
  <c r="W49" i="3"/>
  <c r="L49" i="3"/>
  <c r="AF49" i="3" s="1"/>
  <c r="K49" i="3"/>
  <c r="AH11" i="3"/>
  <c r="AH12" i="3" s="1"/>
  <c r="AI11" i="3"/>
  <c r="AG11" i="3"/>
  <c r="D11" i="3"/>
  <c r="E11" i="3"/>
  <c r="F11" i="3"/>
  <c r="F12" i="3" s="1"/>
  <c r="G11" i="3"/>
  <c r="H11" i="3"/>
  <c r="H12" i="3" s="1"/>
  <c r="I11" i="3"/>
  <c r="I12" i="3" s="1"/>
  <c r="J11" i="3"/>
  <c r="J12" i="3" s="1"/>
  <c r="C12" i="3"/>
  <c r="AI12" i="3"/>
  <c r="D44" i="3"/>
  <c r="L22" i="3"/>
  <c r="L26" i="3" s="1"/>
  <c r="K22" i="3"/>
  <c r="Y50" i="3"/>
  <c r="Z46" i="3"/>
  <c r="Z50" i="3" s="1"/>
  <c r="AA50" i="3"/>
  <c r="AB46" i="3"/>
  <c r="AB50" i="3" s="1"/>
  <c r="AG43" i="3"/>
  <c r="AH43" i="3"/>
  <c r="AI43" i="3"/>
  <c r="E44" i="3"/>
  <c r="F44" i="3"/>
  <c r="G44" i="3"/>
  <c r="H44" i="3"/>
  <c r="I44" i="3"/>
  <c r="J44" i="3"/>
  <c r="N44" i="3"/>
  <c r="O44" i="3"/>
  <c r="O47" i="3" s="1"/>
  <c r="P44" i="3"/>
  <c r="Q44" i="3"/>
  <c r="R44" i="3"/>
  <c r="S44" i="3"/>
  <c r="T44" i="3"/>
  <c r="U44" i="3"/>
  <c r="V44" i="3"/>
  <c r="Y44" i="3"/>
  <c r="Y47" i="3" s="1"/>
  <c r="Z44" i="3"/>
  <c r="Z47" i="3" s="1"/>
  <c r="AA44" i="3"/>
  <c r="AA47" i="3" s="1"/>
  <c r="AB44" i="3"/>
  <c r="AB47" i="3" s="1"/>
  <c r="AG44" i="3"/>
  <c r="AH44" i="3"/>
  <c r="AB48" i="3"/>
  <c r="AA48" i="3"/>
  <c r="Z48" i="3"/>
  <c r="Y48" i="3"/>
  <c r="X42" i="3"/>
  <c r="W42" i="3"/>
  <c r="L42" i="3"/>
  <c r="AF42" i="3" s="1"/>
  <c r="K42" i="3"/>
  <c r="AE42" i="3" s="1"/>
  <c r="X41" i="3"/>
  <c r="W41" i="3"/>
  <c r="L41" i="3"/>
  <c r="K41" i="3"/>
  <c r="AE41" i="3" s="1"/>
  <c r="X40" i="3"/>
  <c r="W40" i="3"/>
  <c r="L40" i="3"/>
  <c r="AF40" i="3" s="1"/>
  <c r="K40" i="3"/>
  <c r="L23" i="3"/>
  <c r="AF23" i="3" s="1"/>
  <c r="K23" i="3"/>
  <c r="AE23" i="3" s="1"/>
  <c r="X22" i="3"/>
  <c r="W22" i="3"/>
  <c r="X38" i="3"/>
  <c r="W38" i="3"/>
  <c r="L38" i="3"/>
  <c r="K38" i="3"/>
  <c r="X37" i="3"/>
  <c r="X45" i="3" s="1"/>
  <c r="W37" i="3"/>
  <c r="L37" i="3"/>
  <c r="AF37" i="3" s="1"/>
  <c r="K37" i="3"/>
  <c r="AC48" i="3"/>
  <c r="X36" i="3"/>
  <c r="W36" i="3"/>
  <c r="W45" i="3" s="1"/>
  <c r="L36" i="3"/>
  <c r="K36" i="3"/>
  <c r="K45" i="3" s="1"/>
  <c r="X35" i="3"/>
  <c r="W35" i="3"/>
  <c r="AE35" i="3" s="1"/>
  <c r="X34" i="3"/>
  <c r="W34" i="3"/>
  <c r="L34" i="3"/>
  <c r="K34" i="3"/>
  <c r="AE34" i="3" s="1"/>
  <c r="X33" i="3"/>
  <c r="W33" i="3"/>
  <c r="L33" i="3"/>
  <c r="K33" i="3"/>
  <c r="AE33" i="3" s="1"/>
  <c r="X32" i="3"/>
  <c r="W32" i="3"/>
  <c r="L32" i="3"/>
  <c r="K32" i="3"/>
  <c r="AE32" i="3" s="1"/>
  <c r="X31" i="3"/>
  <c r="W31" i="3"/>
  <c r="L31" i="3"/>
  <c r="K31" i="3"/>
  <c r="X30" i="3"/>
  <c r="W30" i="3"/>
  <c r="L30" i="3"/>
  <c r="K30" i="3"/>
  <c r="AE30" i="3" s="1"/>
  <c r="X29" i="3"/>
  <c r="W29" i="3"/>
  <c r="L29" i="3"/>
  <c r="K29" i="3"/>
  <c r="AC47" i="3"/>
  <c r="X28" i="3"/>
  <c r="W28" i="3"/>
  <c r="L28" i="3"/>
  <c r="K28" i="3"/>
  <c r="AH48" i="3"/>
  <c r="AG48" i="3"/>
  <c r="P48" i="3"/>
  <c r="I48" i="3"/>
  <c r="AI25" i="3"/>
  <c r="AI24" i="3" s="1"/>
  <c r="AH25" i="3"/>
  <c r="AH24" i="3" s="1"/>
  <c r="V25" i="3"/>
  <c r="V24" i="3" s="1"/>
  <c r="U25" i="3"/>
  <c r="T25" i="3"/>
  <c r="T24" i="3" s="1"/>
  <c r="T46" i="3" s="1"/>
  <c r="T50" i="3" s="1"/>
  <c r="S25" i="3"/>
  <c r="R25" i="3"/>
  <c r="R24" i="3" s="1"/>
  <c r="Q25" i="3"/>
  <c r="P25" i="3"/>
  <c r="P24" i="3" s="1"/>
  <c r="P46" i="3" s="1"/>
  <c r="P50" i="3" s="1"/>
  <c r="O25" i="3"/>
  <c r="O24" i="3" s="1"/>
  <c r="O46" i="3" s="1"/>
  <c r="N25" i="3"/>
  <c r="M25" i="3"/>
  <c r="J25" i="3"/>
  <c r="J24" i="3" s="1"/>
  <c r="I25" i="3"/>
  <c r="H25" i="3"/>
  <c r="G25" i="3"/>
  <c r="F25" i="3"/>
  <c r="E25" i="3"/>
  <c r="E24" i="3" s="1"/>
  <c r="C25" i="3"/>
  <c r="C24" i="3" s="1"/>
  <c r="C46" i="3" s="1"/>
  <c r="X21" i="3"/>
  <c r="W21" i="3"/>
  <c r="L21" i="3"/>
  <c r="K21" i="3"/>
  <c r="AE21" i="3" s="1"/>
  <c r="X20" i="3"/>
  <c r="W20" i="3"/>
  <c r="L20" i="3"/>
  <c r="K20" i="3"/>
  <c r="L19" i="3"/>
  <c r="AF19" i="3" s="1"/>
  <c r="K19" i="3"/>
  <c r="AE19" i="3" s="1"/>
  <c r="X18" i="3"/>
  <c r="W18" i="3"/>
  <c r="L18" i="3"/>
  <c r="K18" i="3"/>
  <c r="X17" i="3"/>
  <c r="W17" i="3"/>
  <c r="L17" i="3"/>
  <c r="AF17" i="3" s="1"/>
  <c r="K17" i="3"/>
  <c r="AE17" i="3" s="1"/>
  <c r="X16" i="3"/>
  <c r="W16" i="3"/>
  <c r="W26" i="3" s="1"/>
  <c r="L16" i="3"/>
  <c r="K16" i="3"/>
  <c r="K26" i="3" s="1"/>
  <c r="X15" i="3"/>
  <c r="X25" i="3" s="1"/>
  <c r="W15" i="3"/>
  <c r="W25" i="3" s="1"/>
  <c r="W24" i="3" s="1"/>
  <c r="L15" i="3"/>
  <c r="K15" i="3"/>
  <c r="L10" i="3"/>
  <c r="L11" i="3" s="1"/>
  <c r="K10" i="3"/>
  <c r="K11" i="3" s="1"/>
  <c r="AF35" i="3"/>
  <c r="AE29" i="3"/>
  <c r="AF20" i="3"/>
  <c r="AF36" i="3"/>
  <c r="AE36" i="3"/>
  <c r="AC50" i="3"/>
  <c r="AF34" i="3"/>
  <c r="AF28" i="3"/>
  <c r="K25" i="3" l="1"/>
  <c r="AE15" i="3"/>
  <c r="AE25" i="3" s="1"/>
  <c r="W43" i="3"/>
  <c r="W46" i="3" s="1"/>
  <c r="AF45" i="3"/>
  <c r="M24" i="3"/>
  <c r="M46" i="3" s="1"/>
  <c r="M47" i="3"/>
  <c r="K43" i="3"/>
  <c r="N47" i="3"/>
  <c r="G12" i="3"/>
  <c r="E12" i="3"/>
  <c r="E46" i="3"/>
  <c r="E50" i="3" s="1"/>
  <c r="AF32" i="3"/>
  <c r="L45" i="3"/>
  <c r="L43" i="3"/>
  <c r="AF30" i="3"/>
  <c r="X43" i="3"/>
  <c r="AE18" i="3"/>
  <c r="AF18" i="3"/>
  <c r="R46" i="3"/>
  <c r="R50" i="3" s="1"/>
  <c r="AF29" i="3"/>
  <c r="AF44" i="3" s="1"/>
  <c r="V46" i="3"/>
  <c r="V50" i="3" s="1"/>
  <c r="AF41" i="3"/>
  <c r="X26" i="3"/>
  <c r="X24" i="3" s="1"/>
  <c r="J46" i="3"/>
  <c r="J50" i="3" s="1"/>
  <c r="AF31" i="3"/>
  <c r="W44" i="3"/>
  <c r="W47" i="3" s="1"/>
  <c r="AF21" i="3"/>
  <c r="AE16" i="3"/>
  <c r="K24" i="3"/>
  <c r="K46" i="3" s="1"/>
  <c r="AE40" i="3"/>
  <c r="O50" i="3"/>
  <c r="C50" i="3"/>
  <c r="AE28" i="3"/>
  <c r="AE44" i="3" s="1"/>
  <c r="AE31" i="3"/>
  <c r="AF16" i="3"/>
  <c r="AF15" i="3"/>
  <c r="AF25" i="3" s="1"/>
  <c r="Q47" i="3"/>
  <c r="J48" i="3"/>
  <c r="E48" i="3"/>
  <c r="D46" i="3"/>
  <c r="D50" i="3" s="1"/>
  <c r="AH46" i="3"/>
  <c r="AE10" i="3"/>
  <c r="AE20" i="3"/>
  <c r="G48" i="3"/>
  <c r="L44" i="3"/>
  <c r="N24" i="3"/>
  <c r="N46" i="3" s="1"/>
  <c r="N50" i="3" s="1"/>
  <c r="G24" i="3"/>
  <c r="G46" i="3" s="1"/>
  <c r="G50" i="3" s="1"/>
  <c r="I24" i="3"/>
  <c r="I46" i="3" s="1"/>
  <c r="I50" i="3" s="1"/>
  <c r="AI46" i="3"/>
  <c r="M50" i="3"/>
  <c r="Q24" i="3"/>
  <c r="AD48" i="3"/>
  <c r="AF22" i="3"/>
  <c r="C48" i="3"/>
  <c r="U47" i="3"/>
  <c r="S47" i="3"/>
  <c r="D48" i="3"/>
  <c r="T48" i="3"/>
  <c r="V47" i="3"/>
  <c r="T47" i="3"/>
  <c r="AH47" i="3"/>
  <c r="F24" i="3"/>
  <c r="F46" i="3" s="1"/>
  <c r="F50" i="3" s="1"/>
  <c r="H24" i="3"/>
  <c r="H46" i="3" s="1"/>
  <c r="H50" i="3" s="1"/>
  <c r="K44" i="3"/>
  <c r="AE38" i="3"/>
  <c r="AE45" i="3" s="1"/>
  <c r="Q48" i="3"/>
  <c r="V48" i="3"/>
  <c r="C47" i="3"/>
  <c r="H47" i="3"/>
  <c r="F47" i="3"/>
  <c r="AF10" i="3"/>
  <c r="S24" i="3"/>
  <c r="U24" i="3"/>
  <c r="X44" i="3"/>
  <c r="X47" i="3" s="1"/>
  <c r="AD46" i="3"/>
  <c r="AD50" i="3" s="1"/>
  <c r="AF33" i="3"/>
  <c r="W48" i="3"/>
  <c r="AF38" i="3"/>
  <c r="S48" i="3"/>
  <c r="U48" i="3"/>
  <c r="AE49" i="3"/>
  <c r="K12" i="3"/>
  <c r="AE12" i="3" s="1"/>
  <c r="AE11" i="3"/>
  <c r="L12" i="3"/>
  <c r="AF12" i="3" s="1"/>
  <c r="AF11" i="3"/>
  <c r="F48" i="3"/>
  <c r="H48" i="3"/>
  <c r="R47" i="3"/>
  <c r="P47" i="3"/>
  <c r="J47" i="3"/>
  <c r="AG12" i="3"/>
  <c r="AG47" i="3" s="1"/>
  <c r="AG46" i="3"/>
  <c r="AD44" i="3"/>
  <c r="AD47" i="3" s="1"/>
  <c r="AE37" i="3"/>
  <c r="L25" i="3"/>
  <c r="AI47" i="3"/>
  <c r="R48" i="3"/>
  <c r="I47" i="3"/>
  <c r="G47" i="3"/>
  <c r="E47" i="3"/>
  <c r="AE22" i="3"/>
  <c r="D12" i="3"/>
  <c r="D47" i="3" s="1"/>
  <c r="AF26" i="3" l="1"/>
  <c r="U46" i="3"/>
  <c r="U50" i="3" s="1"/>
  <c r="Q46" i="3"/>
  <c r="Q50" i="3" s="1"/>
  <c r="AE43" i="3"/>
  <c r="S50" i="3"/>
  <c r="S46" i="3"/>
  <c r="AF24" i="3"/>
  <c r="AF46" i="3" s="1"/>
  <c r="AE26" i="3"/>
  <c r="AE24" i="3"/>
  <c r="AE46" i="3" s="1"/>
  <c r="AE50" i="3" s="1"/>
  <c r="AF43" i="3"/>
  <c r="AF48" i="3"/>
  <c r="AF47" i="3"/>
  <c r="X48" i="3"/>
  <c r="X46" i="3"/>
  <c r="X50" i="3" s="1"/>
  <c r="K47" i="3"/>
  <c r="AE47" i="3"/>
  <c r="K50" i="3"/>
  <c r="K48" i="3"/>
  <c r="L48" i="3"/>
  <c r="L24" i="3"/>
  <c r="L46" i="3" s="1"/>
  <c r="L50" i="3" s="1"/>
  <c r="W50" i="3"/>
  <c r="L47" i="3"/>
  <c r="AF50" i="3" l="1"/>
  <c r="AE48" i="3"/>
</calcChain>
</file>

<file path=xl/sharedStrings.xml><?xml version="1.0" encoding="utf-8"?>
<sst xmlns="http://schemas.openxmlformats.org/spreadsheetml/2006/main" count="105" uniqueCount="66">
  <si>
    <t>ГПД</t>
  </si>
  <si>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</si>
  <si>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</si>
  <si>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</si>
  <si>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</si>
  <si>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</si>
  <si>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</si>
  <si>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</si>
  <si>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</si>
  <si>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</si>
  <si>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</si>
  <si>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</si>
  <si>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</si>
  <si>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</si>
  <si>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</si>
  <si>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</si>
  <si>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</si>
  <si>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</si>
  <si>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Боднарівський ліцей</t>
  </si>
  <si>
    <t>Голинський ліцей</t>
  </si>
  <si>
    <t>Пійлівський ліцей</t>
  </si>
  <si>
    <t>Тужилівський ліцей</t>
  </si>
  <si>
    <t xml:space="preserve">Калуський ліцей №10 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</si>
  <si>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</si>
  <si>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</si>
  <si>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</si>
  <si>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</si>
  <si>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</si>
  <si>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</si>
  <si>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до рішення виконавчого комітету міської ради</t>
  </si>
  <si>
    <t>ставок</t>
  </si>
  <si>
    <t>Заклади загальної середньої освіти</t>
  </si>
  <si>
    <t>1 кл.</t>
  </si>
  <si>
    <t>2 кл.</t>
  </si>
  <si>
    <t>3 кл.</t>
  </si>
  <si>
    <t>4 кл.</t>
  </si>
  <si>
    <t>1-4 кл.</t>
  </si>
  <si>
    <t>5 кл.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</si>
  <si>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</si>
  <si>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</si>
  <si>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</si>
  <si>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</si>
  <si>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</si>
  <si>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</si>
  <si>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</si>
  <si>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</si>
  <si>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1-11 кл.</t>
  </si>
  <si>
    <t>кл.</t>
  </si>
  <si>
    <t>учн.</t>
  </si>
  <si>
    <t xml:space="preserve"> гр.</t>
  </si>
  <si>
    <t>Кількість</t>
  </si>
  <si>
    <t>Калуська філія Калуського ліцею №10</t>
  </si>
  <si>
    <t>№    за/п</t>
  </si>
  <si>
    <t>Філія (с. Середній Бабин)</t>
  </si>
  <si>
    <t>Філія (с. Довге-Калуське)</t>
  </si>
  <si>
    <t>Філія  (с. Яворівка)</t>
  </si>
  <si>
    <t>Усього в ЗЗСО</t>
  </si>
  <si>
    <t>Дистанційні класи у Калуському ліцеї №10</t>
  </si>
  <si>
    <t>Усього в ЗЗСО з дистанційними класами</t>
  </si>
  <si>
    <t>Ріп'янська гімназія</t>
  </si>
  <si>
    <t>Фактична мережа закладів загальної середньої освіти на 2025/2026 навчальний рік</t>
  </si>
  <si>
    <t>Калуський науковий ліцей імені Дмитра Бахматюка</t>
  </si>
  <si>
    <t>Керуючий справами виконавчого комітету                                                                                                                                                        Олег САВКА</t>
  </si>
  <si>
    <t xml:space="preserve">Додаток </t>
  </si>
  <si>
    <t>(нова редакція)</t>
  </si>
  <si>
    <t xml:space="preserve">                                          27.01.2026 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</si>
</sst>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yr"/>
      <charset val="204"/>
    </font>
    <font>
      <b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2" borderId="0" xfId="0" applyFill="1"/>
    <xf numFmtId="0" fontId="0" fillId="3" borderId="0" xfId="0" applyFill="1"/>
    <xf numFmtId="0" fontId="0" fillId="0" borderId="2" xfId="0" applyBorder="1" applyAlignment="1">
      <alignment horizontal="center" vertical="top"/>
    </xf>
    <xf numFmtId="0" fontId="2" fillId="0" borderId="0" xfId="0" applyFont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Border="1"/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4" borderId="6" xfId="0" applyFont="1" applyFill="1" applyBorder="1"/>
    <xf numFmtId="0" fontId="6" fillId="4" borderId="14" xfId="0" applyFont="1" applyFill="1" applyBorder="1"/>
    <xf numFmtId="0" fontId="6" fillId="4" borderId="15" xfId="0" applyFont="1" applyFill="1" applyBorder="1"/>
    <xf numFmtId="0" fontId="6" fillId="4" borderId="3" xfId="0" applyFont="1" applyFill="1" applyBorder="1"/>
    <xf numFmtId="0" fontId="6" fillId="4" borderId="16" xfId="0" applyFont="1" applyFill="1" applyBorder="1"/>
    <xf numFmtId="0" fontId="6" fillId="4" borderId="17" xfId="0" applyFont="1" applyFill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 applyAlignment="1">
      <alignment wrapText="1"/>
    </xf>
    <xf numFmtId="0" fontId="7" fillId="0" borderId="26" xfId="0" applyFont="1" applyBorder="1"/>
    <xf numFmtId="0" fontId="6" fillId="0" borderId="2" xfId="0" applyFont="1" applyBorder="1"/>
    <xf numFmtId="0" fontId="6" fillId="0" borderId="1" xfId="0" applyFont="1" applyBorder="1"/>
    <xf numFmtId="0" fontId="7" fillId="4" borderId="5" xfId="0" applyFont="1" applyFill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 applyAlignment="1">
      <alignment wrapText="1"/>
    </xf>
    <xf numFmtId="0" fontId="7" fillId="0" borderId="28" xfId="0" applyFont="1" applyBorder="1"/>
    <xf numFmtId="0" fontId="7" fillId="0" borderId="8" xfId="0" applyFont="1" applyBorder="1"/>
    <xf numFmtId="0" fontId="7" fillId="3" borderId="28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29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6" xfId="0" applyFont="1" applyBorder="1"/>
    <xf numFmtId="0" fontId="7" fillId="0" borderId="16" xfId="0" applyFont="1" applyBorder="1"/>
    <xf numFmtId="0" fontId="7" fillId="0" borderId="17" xfId="0" applyFont="1" applyBorder="1"/>
    <xf numFmtId="0" fontId="11" fillId="4" borderId="9" xfId="0" applyFont="1" applyFill="1" applyBorder="1"/>
    <xf numFmtId="0" fontId="11" fillId="4" borderId="12" xfId="0" applyFont="1" applyFill="1" applyBorder="1"/>
    <xf numFmtId="0" fontId="11" fillId="4" borderId="13" xfId="0" applyFont="1" applyFill="1" applyBorder="1"/>
    <xf numFmtId="0" fontId="11" fillId="4" borderId="10" xfId="0" applyFont="1" applyFill="1" applyBorder="1"/>
    <xf numFmtId="0" fontId="11" fillId="4" borderId="11" xfId="0" applyFont="1" applyFill="1" applyBorder="1"/>
    <xf numFmtId="0" fontId="11" fillId="4" borderId="17" xfId="0" applyFont="1" applyFill="1" applyBorder="1"/>
    <xf numFmtId="0" fontId="11" fillId="4" borderId="6" xfId="0" applyFont="1" applyFill="1" applyBorder="1"/>
    <xf numFmtId="0" fontId="11" fillId="4" borderId="16" xfId="0" applyFont="1" applyFill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4" borderId="9" xfId="0" applyFont="1" applyFill="1" applyBorder="1"/>
    <xf numFmtId="0" fontId="7" fillId="4" borderId="10" xfId="0" applyFont="1" applyFill="1" applyBorder="1"/>
    <xf numFmtId="0" fontId="7" fillId="4" borderId="11" xfId="0" applyFont="1" applyFill="1" applyBorder="1"/>
    <xf numFmtId="0" fontId="7" fillId="4" borderId="12" xfId="0" applyFont="1" applyFill="1" applyBorder="1"/>
    <xf numFmtId="0" fontId="7" fillId="4" borderId="13" xfId="0" applyFont="1" applyFill="1" applyBorder="1"/>
    <xf numFmtId="0" fontId="7" fillId="3" borderId="33" xfId="0" applyFont="1" applyFill="1" applyBorder="1"/>
    <xf numFmtId="0" fontId="7" fillId="3" borderId="39" xfId="0" applyFont="1" applyFill="1" applyBorder="1"/>
    <xf numFmtId="0" fontId="7" fillId="3" borderId="31" xfId="0" applyFont="1" applyFill="1" applyBorder="1"/>
    <xf numFmtId="0" fontId="7" fillId="3" borderId="32" xfId="0" applyFont="1" applyFill="1" applyBorder="1"/>
    <xf numFmtId="0" fontId="7" fillId="3" borderId="23" xfId="0" applyFont="1" applyFill="1" applyBorder="1"/>
    <xf numFmtId="0" fontId="7" fillId="3" borderId="30" xfId="0" applyFont="1" applyFill="1" applyBorder="1"/>
    <xf numFmtId="0" fontId="7" fillId="0" borderId="41" xfId="0" applyFont="1" applyBorder="1"/>
    <xf numFmtId="0" fontId="7" fillId="0" borderId="12" xfId="0" applyFont="1" applyBorder="1"/>
    <xf numFmtId="0" fontId="0" fillId="0" borderId="42" xfId="0" applyBorder="1" applyAlignment="1">
      <alignment horizontal="center" vertical="top"/>
    </xf>
    <xf numFmtId="0" fontId="7" fillId="4" borderId="6" xfId="0" applyFont="1" applyFill="1" applyBorder="1" applyAlignment="1">
      <alignment horizontal="center"/>
    </xf>
    <xf numFmtId="0" fontId="7" fillId="0" borderId="28" xfId="0" applyFont="1" applyBorder="1" applyAlignment="1">
      <alignment vertical="top"/>
    </xf>
    <xf numFmtId="0" fontId="8" fillId="0" borderId="2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43" xfId="0" applyFont="1" applyBorder="1"/>
    <xf numFmtId="0" fontId="7" fillId="0" borderId="2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39" xfId="0" applyFont="1" applyBorder="1"/>
    <xf numFmtId="0" fontId="6" fillId="0" borderId="31" xfId="0" applyFont="1" applyBorder="1"/>
    <xf numFmtId="0" fontId="6" fillId="0" borderId="30" xfId="0" applyFont="1" applyBorder="1"/>
    <xf numFmtId="0" fontId="6" fillId="0" borderId="33" xfId="0" applyFont="1" applyBorder="1"/>
    <xf numFmtId="0" fontId="6" fillId="0" borderId="23" xfId="0" applyFont="1" applyBorder="1"/>
    <xf numFmtId="0" fontId="6" fillId="0" borderId="32" xfId="0" applyFont="1" applyBorder="1"/>
    <xf numFmtId="0" fontId="6" fillId="0" borderId="34" xfId="0" applyFont="1" applyBorder="1"/>
    <xf numFmtId="0" fontId="6" fillId="0" borderId="38" xfId="0" applyFont="1" applyBorder="1"/>
    <xf numFmtId="0" fontId="6" fillId="0" borderId="35" xfId="0" applyFont="1" applyBorder="1"/>
    <xf numFmtId="0" fontId="6" fillId="0" borderId="44" xfId="0" applyFont="1" applyBorder="1"/>
    <xf numFmtId="0" fontId="6" fillId="0" borderId="40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2" xfId="0" applyFont="1" applyBorder="1"/>
    <xf numFmtId="0" fontId="6" fillId="0" borderId="33" xfId="0" applyNumberFormat="1" applyFont="1" applyBorder="1"/>
    <xf numFmtId="0" fontId="9" fillId="0" borderId="0" xfId="0" applyFont="1" applyAlignment="1">
      <alignment wrapText="1"/>
    </xf>
    <xf numFmtId="0" fontId="10" fillId="0" borderId="28" xfId="0" applyFont="1" applyBorder="1" applyAlignment="1">
      <alignment vertical="top"/>
    </xf>
    <xf numFmtId="0" fontId="0" fillId="0" borderId="42" xfId="0" applyBorder="1"/>
    <xf numFmtId="0" fontId="6" fillId="0" borderId="41" xfId="0" applyFont="1" applyBorder="1"/>
    <xf numFmtId="0" fontId="0" fillId="0" borderId="45" xfId="0" applyBorder="1"/>
    <xf numFmtId="0" fontId="10" fillId="0" borderId="26" xfId="0" applyFont="1" applyBorder="1" applyAlignment="1">
      <alignment wrapText="1"/>
    </xf>
    <xf numFmtId="0" fontId="5" fillId="0" borderId="12" xfId="0" applyFont="1" applyBorder="1" applyAlignment="1">
      <alignment horizontal="center"/>
    </xf>
    <xf numFmtId="164" fontId="7" fillId="0" borderId="23" xfId="0" applyNumberFormat="1" applyFont="1" applyBorder="1"/>
    <xf numFmtId="1" fontId="6" fillId="0" borderId="31" xfId="0" applyNumberFormat="1" applyFont="1" applyBorder="1"/>
    <xf numFmtId="164" fontId="7" fillId="0" borderId="19" xfId="0" applyNumberFormat="1" applyFont="1" applyBorder="1"/>
    <xf numFmtId="2" fontId="7" fillId="0" borderId="23" xfId="0" applyNumberFormat="1" applyFont="1" applyBorder="1"/>
    <xf numFmtId="164" fontId="6" fillId="0" borderId="16" xfId="0" applyNumberFormat="1" applyFont="1" applyBorder="1"/>
    <xf numFmtId="164" fontId="7" fillId="0" borderId="22" xfId="0" applyNumberFormat="1" applyFont="1" applyBorder="1"/>
    <xf numFmtId="2" fontId="7" fillId="0" borderId="31" xfId="0" applyNumberFormat="1" applyFont="1" applyBorder="1"/>
    <xf numFmtId="2" fontId="7" fillId="3" borderId="23" xfId="0" applyNumberFormat="1" applyFont="1" applyFill="1" applyBorder="1"/>
    <xf numFmtId="2" fontId="7" fillId="0" borderId="43" xfId="0" applyNumberFormat="1" applyFont="1" applyBorder="1"/>
    <xf numFmtId="164" fontId="6" fillId="0" borderId="19" xfId="0" applyNumberFormat="1" applyFont="1" applyBorder="1"/>
    <xf numFmtId="2" fontId="6" fillId="0" borderId="31" xfId="0" applyNumberFormat="1" applyFont="1" applyBorder="1"/>
    <xf numFmtId="2" fontId="7" fillId="0" borderId="6" xfId="0" applyNumberFormat="1" applyFont="1" applyBorder="1"/>
    <xf numFmtId="2" fontId="6" fillId="0" borderId="33" xfId="0" applyNumberFormat="1" applyFont="1" applyBorder="1"/>
    <xf numFmtId="0" fontId="10" fillId="0" borderId="28" xfId="0" applyFont="1" applyBorder="1" applyAlignment="1">
      <alignment wrapText="1"/>
    </xf>
    <xf numFmtId="0" fontId="7" fillId="0" borderId="0" xfId="0" applyFont="1" applyAlignment="1">
      <alignment vertical="top" wrapText="1"/>
    </xf>
    <xf numFmtId="0" fontId="7" fillId="0" borderId="39" xfId="0" applyFont="1" applyFill="1" applyBorder="1"/>
    <xf numFmtId="0" fontId="0" fillId="0" borderId="0" xfId="0" applyBorder="1"/>
    <xf numFmtId="0" fontId="7" fillId="0" borderId="0" xfId="0" applyFont="1" applyBorder="1"/>
    <xf numFmtId="0" fontId="6" fillId="0" borderId="21" xfId="0" applyFont="1" applyBorder="1"/>
    <xf numFmtId="0" fontId="7" fillId="0" borderId="44" xfId="0" applyFont="1" applyBorder="1"/>
    <xf numFmtId="0" fontId="7" fillId="3" borderId="44" xfId="0" applyFont="1" applyFill="1" applyBorder="1"/>
    <xf numFmtId="0" fontId="7" fillId="0" borderId="15" xfId="0" applyFont="1" applyBorder="1"/>
    <xf numFmtId="0" fontId="7" fillId="0" borderId="53" xfId="0" applyFont="1" applyBorder="1"/>
    <xf numFmtId="0" fontId="6" fillId="0" borderId="54" xfId="0" applyFont="1" applyBorder="1"/>
    <xf numFmtId="0" fontId="6" fillId="0" borderId="48" xfId="0" applyFont="1" applyBorder="1"/>
    <xf numFmtId="0" fontId="7" fillId="0" borderId="55" xfId="0" applyFont="1" applyBorder="1"/>
    <xf numFmtId="0" fontId="6" fillId="0" borderId="56" xfId="0" applyFont="1" applyBorder="1"/>
    <xf numFmtId="0" fontId="6" fillId="4" borderId="22" xfId="0" applyFont="1" applyFill="1" applyBorder="1"/>
    <xf numFmtId="0" fontId="6" fillId="4" borderId="19" xfId="0" applyFont="1" applyFill="1" applyBorder="1"/>
    <xf numFmtId="0" fontId="7" fillId="0" borderId="58" xfId="0" applyFont="1" applyBorder="1"/>
    <xf numFmtId="0" fontId="7" fillId="3" borderId="36" xfId="0" applyFont="1" applyFill="1" applyBorder="1"/>
    <xf numFmtId="0" fontId="7" fillId="0" borderId="3" xfId="0" applyFont="1" applyBorder="1"/>
    <xf numFmtId="0" fontId="6" fillId="0" borderId="36" xfId="0" applyFont="1" applyBorder="1"/>
    <xf numFmtId="0" fontId="7" fillId="0" borderId="59" xfId="0" applyFont="1" applyBorder="1"/>
    <xf numFmtId="0" fontId="6" fillId="0" borderId="60" xfId="0" applyFont="1" applyBorder="1"/>
    <xf numFmtId="0" fontId="6" fillId="0" borderId="61" xfId="0" applyFont="1" applyBorder="1"/>
    <xf numFmtId="0" fontId="7" fillId="0" borderId="0" xfId="0" applyFont="1" applyFill="1" applyBorder="1"/>
    <xf numFmtId="2" fontId="6" fillId="0" borderId="40" xfId="0" applyNumberFormat="1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4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5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2"/>
  <sheetViews>
    <sheetView tabSelected="1" view="pageBreakPreview" topLeftCell="A28" zoomScaleNormal="100" zoomScaleSheetLayoutView="100" workbookViewId="0">
      <selection activeCell="C4" sqref="C4:AI4"/>
    </sheetView>
  </sheetViews>
  <sheetFormatPr defaultRowHeight="12.75" x14ac:dyDescent="0.2"/>
  <cols>
    <col min="1" max="1" width="4.7109375" customWidth="1"/>
    <col min="2" max="2" width="31.28515625" customWidth="1"/>
    <col min="3" max="3" width="6.28515625" customWidth="1"/>
    <col min="4" max="4" width="7.85546875" customWidth="1"/>
    <col min="5" max="5" width="5.7109375" customWidth="1"/>
    <col min="6" max="6" width="5.28515625" customWidth="1"/>
    <col min="7" max="7" width="5.7109375" customWidth="1"/>
    <col min="8" max="8" width="5.28515625" customWidth="1"/>
    <col min="9" max="9" width="5" customWidth="1"/>
    <col min="10" max="10" width="5.42578125" customWidth="1"/>
    <col min="11" max="11" width="5.7109375" customWidth="1"/>
    <col min="12" max="12" width="7.85546875" customWidth="1"/>
    <col min="13" max="13" width="4.28515625" customWidth="1"/>
    <col min="14" max="14" width="6" customWidth="1"/>
    <col min="15" max="15" width="4.28515625" customWidth="1"/>
    <col min="16" max="16" width="5.42578125" customWidth="1"/>
    <col min="17" max="17" width="4.28515625" customWidth="1"/>
    <col min="18" max="18" width="5.28515625" customWidth="1"/>
    <col min="19" max="19" width="4.28515625" customWidth="1"/>
    <col min="20" max="20" width="6.42578125" customWidth="1"/>
    <col min="21" max="21" width="4.28515625" customWidth="1"/>
    <col min="22" max="22" width="6" customWidth="1"/>
    <col min="23" max="23" width="6.28515625" customWidth="1"/>
    <col min="24" max="24" width="7.85546875" customWidth="1"/>
    <col min="25" max="25" width="4.28515625" customWidth="1"/>
    <col min="26" max="26" width="5.28515625" customWidth="1"/>
    <col min="27" max="27" width="4.28515625" customWidth="1"/>
    <col min="28" max="28" width="5.42578125" customWidth="1"/>
    <col min="29" max="29" width="4.28515625" customWidth="1"/>
    <col min="30" max="31" width="5.28515625" customWidth="1"/>
    <col min="32" max="32" width="7" customWidth="1"/>
    <col min="33" max="33" width="6.140625" customWidth="1"/>
    <col min="34" max="34" width="7" customWidth="1"/>
    <col min="35" max="35" width="8.5703125" customWidth="1"/>
  </cols>
  <sheetData>
    <row r="1" spans="1:38" ht="20.45" customHeight="1" x14ac:dyDescent="0.3"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 t="s">
        <v>28</v>
      </c>
      <c r="Y1" s="10"/>
      <c r="Z1" s="10"/>
      <c r="AA1" s="174" t="s">
        <v>63</v>
      </c>
      <c r="AB1" s="174"/>
      <c r="AC1" s="174"/>
      <c r="AD1" s="174"/>
      <c r="AE1" s="174"/>
      <c r="AF1" s="174"/>
      <c r="AG1" s="174"/>
      <c r="AH1" s="174"/>
      <c r="AI1" s="174"/>
    </row>
    <row r="2" spans="1:38" ht="20.45" customHeigh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74" t="s">
        <v>29</v>
      </c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</row>
    <row r="3" spans="1:38" ht="18.75" x14ac:dyDescent="0.3"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74" t="s">
        <v>65</v>
      </c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</row>
    <row r="4" spans="1:38" ht="19.5" thickBot="1" x14ac:dyDescent="0.35">
      <c r="B4" s="10"/>
      <c r="C4" s="175" t="s">
        <v>60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6"/>
      <c r="AH4" s="176"/>
      <c r="AI4" s="176"/>
      <c r="AJ4" s="8"/>
      <c r="AK4" s="8"/>
      <c r="AL4" s="8"/>
    </row>
    <row r="5" spans="1:38" ht="19.5" thickBot="1" x14ac:dyDescent="0.35">
      <c r="B5" s="10"/>
      <c r="C5" s="160"/>
      <c r="D5" s="160"/>
      <c r="E5" s="160"/>
      <c r="F5" s="160"/>
      <c r="G5" s="160"/>
      <c r="H5" s="160"/>
      <c r="I5" s="160"/>
      <c r="J5" s="160"/>
      <c r="K5" s="160"/>
      <c r="L5" s="161"/>
      <c r="M5" s="161"/>
      <c r="N5" s="161" t="s">
        <v>64</v>
      </c>
      <c r="O5" s="161"/>
      <c r="P5" s="161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8"/>
      <c r="AK5" s="8"/>
      <c r="AL5" s="8"/>
    </row>
    <row r="6" spans="1:38" ht="24" customHeight="1" x14ac:dyDescent="0.2">
      <c r="A6" s="4" t="s">
        <v>52</v>
      </c>
      <c r="B6" s="172" t="s">
        <v>31</v>
      </c>
      <c r="C6" s="179" t="s">
        <v>32</v>
      </c>
      <c r="D6" s="180"/>
      <c r="E6" s="163" t="s">
        <v>33</v>
      </c>
      <c r="F6" s="170"/>
      <c r="G6" s="163" t="s">
        <v>34</v>
      </c>
      <c r="H6" s="170"/>
      <c r="I6" s="163" t="s">
        <v>35</v>
      </c>
      <c r="J6" s="164"/>
      <c r="K6" s="165" t="s">
        <v>36</v>
      </c>
      <c r="L6" s="164"/>
      <c r="M6" s="165" t="s">
        <v>37</v>
      </c>
      <c r="N6" s="170"/>
      <c r="O6" s="163" t="s">
        <v>38</v>
      </c>
      <c r="P6" s="170"/>
      <c r="Q6" s="163" t="s">
        <v>39</v>
      </c>
      <c r="R6" s="170"/>
      <c r="S6" s="178" t="s">
        <v>40</v>
      </c>
      <c r="T6" s="178"/>
      <c r="U6" s="178" t="s">
        <v>41</v>
      </c>
      <c r="V6" s="163"/>
      <c r="W6" s="165" t="s">
        <v>42</v>
      </c>
      <c r="X6" s="164"/>
      <c r="Y6" s="165" t="s">
        <v>43</v>
      </c>
      <c r="Z6" s="170"/>
      <c r="AA6" s="163" t="s">
        <v>44</v>
      </c>
      <c r="AB6" s="164"/>
      <c r="AC6" s="15" t="s">
        <v>45</v>
      </c>
      <c r="AD6" s="16"/>
      <c r="AE6" s="165" t="s">
        <v>46</v>
      </c>
      <c r="AF6" s="164"/>
      <c r="AG6" s="165" t="s">
        <v>0</v>
      </c>
      <c r="AH6" s="177"/>
      <c r="AI6" s="164"/>
    </row>
    <row r="7" spans="1:38" ht="18" customHeight="1" thickBot="1" x14ac:dyDescent="0.35">
      <c r="A7" s="3"/>
      <c r="B7" s="173"/>
      <c r="C7" s="17" t="s">
        <v>47</v>
      </c>
      <c r="D7" s="17" t="s">
        <v>48</v>
      </c>
      <c r="E7" s="17" t="s">
        <v>47</v>
      </c>
      <c r="F7" s="17" t="s">
        <v>48</v>
      </c>
      <c r="G7" s="17" t="s">
        <v>47</v>
      </c>
      <c r="H7" s="17" t="s">
        <v>48</v>
      </c>
      <c r="I7" s="17" t="s">
        <v>47</v>
      </c>
      <c r="J7" s="18" t="s">
        <v>48</v>
      </c>
      <c r="K7" s="19" t="s">
        <v>47</v>
      </c>
      <c r="L7" s="20" t="s">
        <v>48</v>
      </c>
      <c r="M7" s="21" t="s">
        <v>47</v>
      </c>
      <c r="N7" s="17" t="s">
        <v>48</v>
      </c>
      <c r="O7" s="17" t="s">
        <v>47</v>
      </c>
      <c r="P7" s="17" t="s">
        <v>48</v>
      </c>
      <c r="Q7" s="17" t="s">
        <v>47</v>
      </c>
      <c r="R7" s="17" t="s">
        <v>48</v>
      </c>
      <c r="S7" s="17" t="s">
        <v>47</v>
      </c>
      <c r="T7" s="18" t="s">
        <v>48</v>
      </c>
      <c r="U7" s="17" t="s">
        <v>47</v>
      </c>
      <c r="V7" s="18" t="s">
        <v>48</v>
      </c>
      <c r="W7" s="19" t="s">
        <v>47</v>
      </c>
      <c r="X7" s="20" t="s">
        <v>48</v>
      </c>
      <c r="Y7" s="21" t="s">
        <v>47</v>
      </c>
      <c r="Z7" s="17" t="s">
        <v>48</v>
      </c>
      <c r="AA7" s="17" t="s">
        <v>47</v>
      </c>
      <c r="AB7" s="18" t="s">
        <v>48</v>
      </c>
      <c r="AC7" s="19" t="s">
        <v>47</v>
      </c>
      <c r="AD7" s="20" t="s">
        <v>48</v>
      </c>
      <c r="AE7" s="19" t="s">
        <v>47</v>
      </c>
      <c r="AF7" s="20" t="s">
        <v>48</v>
      </c>
      <c r="AG7" s="19" t="s">
        <v>49</v>
      </c>
      <c r="AH7" s="17" t="s">
        <v>48</v>
      </c>
      <c r="AI7" s="121" t="s">
        <v>30</v>
      </c>
    </row>
    <row r="8" spans="1:38" ht="15" customHeight="1" thickBot="1" x14ac:dyDescent="0.25">
      <c r="A8" s="3"/>
      <c r="B8" s="14"/>
      <c r="C8" s="166" t="s">
        <v>50</v>
      </c>
      <c r="D8" s="167"/>
      <c r="E8" s="167"/>
      <c r="F8" s="167"/>
      <c r="G8" s="167"/>
      <c r="H8" s="167"/>
      <c r="I8" s="167"/>
      <c r="J8" s="167"/>
      <c r="K8" s="168"/>
      <c r="L8" s="168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9"/>
    </row>
    <row r="9" spans="1:38" s="5" customFormat="1" ht="19.5" thickBot="1" x14ac:dyDescent="0.35">
      <c r="A9" s="13"/>
      <c r="B9" s="87" t="s">
        <v>25</v>
      </c>
      <c r="C9" s="22"/>
      <c r="D9" s="22"/>
      <c r="E9" s="22"/>
      <c r="F9" s="22"/>
      <c r="G9" s="22"/>
      <c r="H9" s="23"/>
      <c r="I9" s="22"/>
      <c r="J9" s="24"/>
      <c r="K9" s="149"/>
      <c r="L9" s="150"/>
      <c r="M9" s="27"/>
      <c r="N9" s="22"/>
      <c r="O9" s="22"/>
      <c r="P9" s="22"/>
      <c r="Q9" s="22"/>
      <c r="R9" s="22"/>
      <c r="S9" s="22"/>
      <c r="T9" s="24"/>
      <c r="U9" s="22"/>
      <c r="V9" s="24"/>
      <c r="W9" s="25"/>
      <c r="X9" s="26"/>
      <c r="Y9" s="27"/>
      <c r="Z9" s="22"/>
      <c r="AA9" s="22"/>
      <c r="AB9" s="24"/>
      <c r="AC9" s="25"/>
      <c r="AD9" s="26"/>
      <c r="AE9" s="25"/>
      <c r="AF9" s="26"/>
      <c r="AG9" s="25"/>
      <c r="AH9" s="22"/>
      <c r="AI9" s="26"/>
      <c r="AJ9" s="6"/>
    </row>
    <row r="10" spans="1:38" ht="38.25" thickBot="1" x14ac:dyDescent="0.35">
      <c r="A10" s="89">
        <v>1</v>
      </c>
      <c r="B10" s="35" t="s">
        <v>4</v>
      </c>
      <c r="C10" s="28">
        <v>3</v>
      </c>
      <c r="D10" s="28">
        <v>73</v>
      </c>
      <c r="E10" s="28">
        <v>3</v>
      </c>
      <c r="F10" s="28">
        <v>90</v>
      </c>
      <c r="G10" s="28">
        <v>3</v>
      </c>
      <c r="H10" s="28">
        <v>86</v>
      </c>
      <c r="I10" s="28">
        <v>3</v>
      </c>
      <c r="J10" s="31">
        <v>79</v>
      </c>
      <c r="K10" s="72">
        <f>C10+E10+G10+I10</f>
        <v>12</v>
      </c>
      <c r="L10" s="52">
        <f>D10+F10+H10+J10</f>
        <v>328</v>
      </c>
      <c r="M10" s="53"/>
      <c r="N10" s="54"/>
      <c r="O10" s="54"/>
      <c r="P10" s="54"/>
      <c r="Q10" s="54"/>
      <c r="R10" s="54"/>
      <c r="S10" s="54"/>
      <c r="T10" s="55"/>
      <c r="U10" s="54"/>
      <c r="V10" s="56"/>
      <c r="W10" s="51"/>
      <c r="X10" s="52"/>
      <c r="Y10" s="53"/>
      <c r="Z10" s="54"/>
      <c r="AA10" s="54"/>
      <c r="AB10" s="55"/>
      <c r="AC10" s="57"/>
      <c r="AD10" s="33"/>
      <c r="AE10" s="51">
        <f t="shared" ref="AE10:AF12" si="0">K10+W10</f>
        <v>12</v>
      </c>
      <c r="AF10" s="52">
        <f t="shared" si="0"/>
        <v>328</v>
      </c>
      <c r="AG10" s="32">
        <v>3</v>
      </c>
      <c r="AH10" s="30">
        <v>90</v>
      </c>
      <c r="AI10" s="122">
        <v>2.4</v>
      </c>
      <c r="AJ10" s="6"/>
    </row>
    <row r="11" spans="1:38" ht="19.5" thickBot="1" x14ac:dyDescent="0.35">
      <c r="A11" s="2"/>
      <c r="B11" s="36" t="s">
        <v>3</v>
      </c>
      <c r="C11" s="28">
        <f>SUM(C10)</f>
        <v>3</v>
      </c>
      <c r="D11" s="28">
        <f t="shared" ref="D11:J11" si="1">SUM(D10)</f>
        <v>73</v>
      </c>
      <c r="E11" s="28">
        <f t="shared" si="1"/>
        <v>3</v>
      </c>
      <c r="F11" s="28">
        <f t="shared" si="1"/>
        <v>90</v>
      </c>
      <c r="G11" s="28">
        <f t="shared" si="1"/>
        <v>3</v>
      </c>
      <c r="H11" s="28">
        <f t="shared" si="1"/>
        <v>86</v>
      </c>
      <c r="I11" s="28">
        <f t="shared" si="1"/>
        <v>3</v>
      </c>
      <c r="J11" s="31">
        <f t="shared" si="1"/>
        <v>79</v>
      </c>
      <c r="K11" s="32">
        <f t="shared" ref="K11:L11" si="2">SUM(K10)</f>
        <v>12</v>
      </c>
      <c r="L11" s="29">
        <f t="shared" si="2"/>
        <v>328</v>
      </c>
      <c r="M11" s="30"/>
      <c r="N11" s="28"/>
      <c r="O11" s="28"/>
      <c r="P11" s="28"/>
      <c r="Q11" s="28"/>
      <c r="R11" s="28"/>
      <c r="S11" s="28"/>
      <c r="T11" s="31"/>
      <c r="U11" s="28"/>
      <c r="V11" s="29"/>
      <c r="W11" s="32"/>
      <c r="X11" s="29"/>
      <c r="Y11" s="30"/>
      <c r="Z11" s="28"/>
      <c r="AA11" s="28"/>
      <c r="AB11" s="31"/>
      <c r="AC11" s="32"/>
      <c r="AD11" s="29"/>
      <c r="AE11" s="32">
        <f t="shared" si="0"/>
        <v>12</v>
      </c>
      <c r="AF11" s="29">
        <f t="shared" si="0"/>
        <v>328</v>
      </c>
      <c r="AG11" s="32">
        <f t="shared" ref="AG11:AI12" si="3">SUM(AG10)</f>
        <v>3</v>
      </c>
      <c r="AH11" s="32">
        <f t="shared" si="3"/>
        <v>90</v>
      </c>
      <c r="AI11" s="127">
        <f t="shared" si="3"/>
        <v>2.4</v>
      </c>
      <c r="AJ11" s="6"/>
    </row>
    <row r="12" spans="1:38" ht="19.5" thickBot="1" x14ac:dyDescent="0.35">
      <c r="A12" s="1"/>
      <c r="B12" s="37" t="s">
        <v>1</v>
      </c>
      <c r="C12" s="94">
        <f>C11</f>
        <v>3</v>
      </c>
      <c r="D12" s="94">
        <f t="shared" ref="D12:L12" si="4">D11</f>
        <v>73</v>
      </c>
      <c r="E12" s="94">
        <f t="shared" si="4"/>
        <v>3</v>
      </c>
      <c r="F12" s="94">
        <f t="shared" si="4"/>
        <v>90</v>
      </c>
      <c r="G12" s="94">
        <f t="shared" si="4"/>
        <v>3</v>
      </c>
      <c r="H12" s="94">
        <f t="shared" si="4"/>
        <v>86</v>
      </c>
      <c r="I12" s="94">
        <f t="shared" si="4"/>
        <v>3</v>
      </c>
      <c r="J12" s="140">
        <f t="shared" si="4"/>
        <v>79</v>
      </c>
      <c r="K12" s="113">
        <f t="shared" si="4"/>
        <v>12</v>
      </c>
      <c r="L12" s="95">
        <f t="shared" si="4"/>
        <v>328</v>
      </c>
      <c r="M12" s="112"/>
      <c r="N12" s="109"/>
      <c r="O12" s="109"/>
      <c r="P12" s="109"/>
      <c r="Q12" s="109"/>
      <c r="R12" s="109"/>
      <c r="S12" s="109"/>
      <c r="T12" s="110"/>
      <c r="U12" s="109"/>
      <c r="V12" s="111"/>
      <c r="W12" s="112"/>
      <c r="X12" s="111"/>
      <c r="Y12" s="112"/>
      <c r="Z12" s="109"/>
      <c r="AA12" s="109"/>
      <c r="AB12" s="110"/>
      <c r="AC12" s="108"/>
      <c r="AD12" s="111"/>
      <c r="AE12" s="112">
        <f t="shared" si="0"/>
        <v>12</v>
      </c>
      <c r="AF12" s="111">
        <f t="shared" si="0"/>
        <v>328</v>
      </c>
      <c r="AG12" s="113">
        <f t="shared" si="3"/>
        <v>3</v>
      </c>
      <c r="AH12" s="96">
        <f t="shared" si="3"/>
        <v>90</v>
      </c>
      <c r="AI12" s="126">
        <f t="shared" si="3"/>
        <v>2.4</v>
      </c>
      <c r="AJ12" s="6"/>
    </row>
    <row r="13" spans="1:38" ht="16.899999999999999" customHeight="1" x14ac:dyDescent="0.3">
      <c r="A13" s="1"/>
      <c r="B13" s="38" t="s">
        <v>2</v>
      </c>
      <c r="C13" s="100"/>
      <c r="D13" s="100"/>
      <c r="E13" s="100"/>
      <c r="F13" s="100"/>
      <c r="G13" s="100"/>
      <c r="H13" s="100"/>
      <c r="I13" s="114"/>
      <c r="J13" s="103"/>
      <c r="K13" s="107"/>
      <c r="L13" s="98"/>
      <c r="M13" s="102"/>
      <c r="N13" s="100"/>
      <c r="O13" s="100"/>
      <c r="P13" s="100"/>
      <c r="Q13" s="100"/>
      <c r="R13" s="100"/>
      <c r="S13" s="100"/>
      <c r="T13" s="100"/>
      <c r="U13" s="100"/>
      <c r="V13" s="101"/>
      <c r="W13" s="102"/>
      <c r="X13" s="101"/>
      <c r="Y13" s="102"/>
      <c r="Z13" s="100"/>
      <c r="AA13" s="100"/>
      <c r="AB13" s="101"/>
      <c r="AC13" s="102"/>
      <c r="AD13" s="101"/>
      <c r="AE13" s="102"/>
      <c r="AF13" s="101"/>
      <c r="AG13" s="102"/>
      <c r="AH13" s="100"/>
      <c r="AI13" s="101"/>
      <c r="AJ13" s="6"/>
    </row>
    <row r="14" spans="1:38" s="5" customFormat="1" ht="19.5" thickBot="1" x14ac:dyDescent="0.35">
      <c r="A14" s="12"/>
      <c r="B14" s="39" t="s">
        <v>26</v>
      </c>
      <c r="C14" s="61"/>
      <c r="D14" s="61"/>
      <c r="E14" s="61"/>
      <c r="F14" s="61"/>
      <c r="G14" s="61"/>
      <c r="H14" s="61"/>
      <c r="I14" s="61"/>
      <c r="J14" s="64"/>
      <c r="K14" s="65"/>
      <c r="L14" s="62"/>
      <c r="M14" s="63"/>
      <c r="N14" s="61"/>
      <c r="O14" s="61"/>
      <c r="P14" s="61"/>
      <c r="Q14" s="61"/>
      <c r="R14" s="61"/>
      <c r="S14" s="61"/>
      <c r="T14" s="64"/>
      <c r="U14" s="61"/>
      <c r="V14" s="62"/>
      <c r="W14" s="63"/>
      <c r="X14" s="62"/>
      <c r="Y14" s="63"/>
      <c r="Z14" s="61"/>
      <c r="AA14" s="61"/>
      <c r="AB14" s="64"/>
      <c r="AC14" s="65"/>
      <c r="AD14" s="62"/>
      <c r="AE14" s="63"/>
      <c r="AF14" s="62"/>
      <c r="AG14" s="66"/>
      <c r="AH14" s="67"/>
      <c r="AI14" s="68"/>
      <c r="AJ14" s="6"/>
    </row>
    <row r="15" spans="1:38" ht="18.75" x14ac:dyDescent="0.3">
      <c r="A15" s="89">
        <v>1</v>
      </c>
      <c r="B15" s="40" t="s">
        <v>5</v>
      </c>
      <c r="C15" s="54">
        <v>1</v>
      </c>
      <c r="D15" s="54">
        <v>12</v>
      </c>
      <c r="E15" s="54">
        <v>1</v>
      </c>
      <c r="F15" s="54">
        <v>10</v>
      </c>
      <c r="G15" s="54">
        <v>1</v>
      </c>
      <c r="H15" s="54">
        <v>7</v>
      </c>
      <c r="I15" s="54">
        <v>1</v>
      </c>
      <c r="J15" s="55">
        <v>18</v>
      </c>
      <c r="K15" s="57">
        <f t="shared" ref="K15:L21" si="5">C15+E15+G15+I15</f>
        <v>4</v>
      </c>
      <c r="L15" s="33">
        <f t="shared" si="5"/>
        <v>47</v>
      </c>
      <c r="M15" s="53">
        <v>1</v>
      </c>
      <c r="N15" s="54">
        <v>24</v>
      </c>
      <c r="O15" s="54">
        <v>1</v>
      </c>
      <c r="P15" s="54">
        <v>23</v>
      </c>
      <c r="Q15" s="54">
        <v>1</v>
      </c>
      <c r="R15" s="54">
        <v>13</v>
      </c>
      <c r="S15" s="54">
        <v>1</v>
      </c>
      <c r="T15" s="54">
        <v>15</v>
      </c>
      <c r="U15" s="54">
        <v>1</v>
      </c>
      <c r="V15" s="69">
        <v>19</v>
      </c>
      <c r="W15" s="70">
        <f t="shared" ref="W15:X21" si="6">M15+O15+Q15+S15+U15</f>
        <v>5</v>
      </c>
      <c r="X15" s="33">
        <f t="shared" si="6"/>
        <v>94</v>
      </c>
      <c r="Y15" s="53"/>
      <c r="Z15" s="54"/>
      <c r="AA15" s="54"/>
      <c r="AB15" s="33"/>
      <c r="AC15" s="53"/>
      <c r="AD15" s="33"/>
      <c r="AE15" s="53">
        <f>K15+W15</f>
        <v>9</v>
      </c>
      <c r="AF15" s="33">
        <f t="shared" ref="AE15:AF19" si="7">L15+X15</f>
        <v>141</v>
      </c>
      <c r="AG15" s="53">
        <v>1</v>
      </c>
      <c r="AH15" s="54">
        <v>30</v>
      </c>
      <c r="AI15" s="125">
        <v>0.75</v>
      </c>
    </row>
    <row r="16" spans="1:38" ht="18.75" x14ac:dyDescent="0.3">
      <c r="A16" s="90">
        <v>2</v>
      </c>
      <c r="B16" s="41" t="s">
        <v>6</v>
      </c>
      <c r="C16" s="71">
        <v>0</v>
      </c>
      <c r="D16" s="71">
        <v>4</v>
      </c>
      <c r="E16" s="71">
        <v>0</v>
      </c>
      <c r="F16" s="71">
        <v>5</v>
      </c>
      <c r="G16" s="71">
        <v>1</v>
      </c>
      <c r="H16" s="71">
        <v>7</v>
      </c>
      <c r="I16" s="71">
        <v>1</v>
      </c>
      <c r="J16" s="141">
        <v>6</v>
      </c>
      <c r="K16" s="57">
        <f t="shared" si="5"/>
        <v>2</v>
      </c>
      <c r="L16" s="33">
        <f t="shared" si="5"/>
        <v>22</v>
      </c>
      <c r="M16" s="51">
        <v>1</v>
      </c>
      <c r="N16" s="71">
        <v>10</v>
      </c>
      <c r="O16" s="71">
        <v>1</v>
      </c>
      <c r="P16" s="71">
        <v>12</v>
      </c>
      <c r="Q16" s="71">
        <v>1</v>
      </c>
      <c r="R16" s="71">
        <v>16</v>
      </c>
      <c r="S16" s="71">
        <v>1</v>
      </c>
      <c r="T16" s="71">
        <v>10</v>
      </c>
      <c r="U16" s="71">
        <v>1</v>
      </c>
      <c r="V16" s="52">
        <v>13</v>
      </c>
      <c r="W16" s="53">
        <f t="shared" si="6"/>
        <v>5</v>
      </c>
      <c r="X16" s="33">
        <f t="shared" si="6"/>
        <v>61</v>
      </c>
      <c r="Y16" s="51"/>
      <c r="Z16" s="71"/>
      <c r="AA16" s="71"/>
      <c r="AB16" s="52"/>
      <c r="AC16" s="51"/>
      <c r="AD16" s="52"/>
      <c r="AE16" s="53">
        <f t="shared" si="7"/>
        <v>7</v>
      </c>
      <c r="AF16" s="33">
        <f t="shared" si="7"/>
        <v>83</v>
      </c>
      <c r="AG16" s="53"/>
      <c r="AH16" s="54"/>
      <c r="AI16" s="33"/>
    </row>
    <row r="17" spans="1:37" ht="18.75" x14ac:dyDescent="0.3">
      <c r="A17" s="90">
        <v>3</v>
      </c>
      <c r="B17" s="42" t="s">
        <v>7</v>
      </c>
      <c r="C17" s="71">
        <v>1</v>
      </c>
      <c r="D17" s="71">
        <v>9</v>
      </c>
      <c r="E17" s="71">
        <v>1</v>
      </c>
      <c r="F17" s="71">
        <v>9</v>
      </c>
      <c r="G17" s="71">
        <v>1</v>
      </c>
      <c r="H17" s="71">
        <v>12</v>
      </c>
      <c r="I17" s="71">
        <v>1</v>
      </c>
      <c r="J17" s="141">
        <v>11</v>
      </c>
      <c r="K17" s="57">
        <f t="shared" si="5"/>
        <v>4</v>
      </c>
      <c r="L17" s="33">
        <f t="shared" si="5"/>
        <v>41</v>
      </c>
      <c r="M17" s="51">
        <v>1</v>
      </c>
      <c r="N17" s="71">
        <v>12</v>
      </c>
      <c r="O17" s="71">
        <v>1</v>
      </c>
      <c r="P17" s="71">
        <v>12</v>
      </c>
      <c r="Q17" s="71">
        <v>1</v>
      </c>
      <c r="R17" s="71">
        <v>9</v>
      </c>
      <c r="S17" s="71">
        <v>1</v>
      </c>
      <c r="T17" s="71">
        <v>21</v>
      </c>
      <c r="U17" s="71">
        <v>1</v>
      </c>
      <c r="V17" s="52">
        <v>14</v>
      </c>
      <c r="W17" s="53">
        <f t="shared" si="6"/>
        <v>5</v>
      </c>
      <c r="X17" s="33">
        <f t="shared" si="6"/>
        <v>68</v>
      </c>
      <c r="Y17" s="51"/>
      <c r="Z17" s="71"/>
      <c r="AA17" s="71"/>
      <c r="AB17" s="52"/>
      <c r="AC17" s="51"/>
      <c r="AD17" s="52"/>
      <c r="AE17" s="53">
        <f t="shared" si="7"/>
        <v>9</v>
      </c>
      <c r="AF17" s="33">
        <f t="shared" si="7"/>
        <v>109</v>
      </c>
      <c r="AG17" s="53"/>
      <c r="AH17" s="54"/>
      <c r="AI17" s="33"/>
    </row>
    <row r="18" spans="1:37" ht="18.75" x14ac:dyDescent="0.3">
      <c r="A18" s="90">
        <v>4</v>
      </c>
      <c r="B18" s="42" t="s">
        <v>8</v>
      </c>
      <c r="C18" s="71">
        <v>1</v>
      </c>
      <c r="D18" s="71">
        <v>5</v>
      </c>
      <c r="E18" s="71">
        <v>1</v>
      </c>
      <c r="F18" s="71">
        <v>14</v>
      </c>
      <c r="G18" s="71">
        <v>1</v>
      </c>
      <c r="H18" s="71">
        <v>17</v>
      </c>
      <c r="I18" s="71">
        <v>2</v>
      </c>
      <c r="J18" s="141">
        <v>18</v>
      </c>
      <c r="K18" s="57">
        <f t="shared" si="5"/>
        <v>5</v>
      </c>
      <c r="L18" s="33">
        <f t="shared" si="5"/>
        <v>54</v>
      </c>
      <c r="M18" s="51">
        <v>1</v>
      </c>
      <c r="N18" s="71">
        <v>11</v>
      </c>
      <c r="O18" s="71">
        <v>1</v>
      </c>
      <c r="P18" s="71">
        <v>19</v>
      </c>
      <c r="Q18" s="71">
        <v>1</v>
      </c>
      <c r="R18" s="71">
        <v>13</v>
      </c>
      <c r="S18" s="71">
        <v>1</v>
      </c>
      <c r="T18" s="71">
        <v>13</v>
      </c>
      <c r="U18" s="71">
        <v>1</v>
      </c>
      <c r="V18" s="52">
        <v>8</v>
      </c>
      <c r="W18" s="53">
        <f t="shared" si="6"/>
        <v>5</v>
      </c>
      <c r="X18" s="33">
        <f t="shared" si="6"/>
        <v>64</v>
      </c>
      <c r="Y18" s="51"/>
      <c r="Z18" s="71"/>
      <c r="AA18" s="71"/>
      <c r="AB18" s="52"/>
      <c r="AC18" s="51"/>
      <c r="AD18" s="52"/>
      <c r="AE18" s="53">
        <f t="shared" si="7"/>
        <v>10</v>
      </c>
      <c r="AF18" s="33">
        <f t="shared" si="7"/>
        <v>118</v>
      </c>
      <c r="AG18" s="53"/>
      <c r="AH18" s="54"/>
      <c r="AI18" s="33"/>
    </row>
    <row r="19" spans="1:37" ht="18" customHeight="1" x14ac:dyDescent="0.3">
      <c r="A19" s="2" t="s">
        <v>23</v>
      </c>
      <c r="B19" s="88" t="s">
        <v>53</v>
      </c>
      <c r="C19" s="71"/>
      <c r="D19" s="71"/>
      <c r="E19" s="71"/>
      <c r="F19" s="71">
        <v>2</v>
      </c>
      <c r="G19" s="71"/>
      <c r="H19" s="71">
        <v>3</v>
      </c>
      <c r="I19" s="71">
        <v>1</v>
      </c>
      <c r="J19" s="141">
        <v>5</v>
      </c>
      <c r="K19" s="57">
        <f t="shared" si="5"/>
        <v>1</v>
      </c>
      <c r="L19" s="33">
        <f t="shared" si="5"/>
        <v>10</v>
      </c>
      <c r="M19" s="51"/>
      <c r="N19" s="71"/>
      <c r="O19" s="71"/>
      <c r="P19" s="71"/>
      <c r="Q19" s="71"/>
      <c r="R19" s="71"/>
      <c r="S19" s="71"/>
      <c r="T19" s="71"/>
      <c r="U19" s="71"/>
      <c r="V19" s="52"/>
      <c r="W19" s="53"/>
      <c r="X19" s="33"/>
      <c r="Y19" s="51"/>
      <c r="Z19" s="71"/>
      <c r="AA19" s="71"/>
      <c r="AB19" s="52"/>
      <c r="AC19" s="51"/>
      <c r="AD19" s="52"/>
      <c r="AE19" s="53">
        <f t="shared" si="7"/>
        <v>1</v>
      </c>
      <c r="AF19" s="33">
        <f t="shared" si="7"/>
        <v>10</v>
      </c>
      <c r="AG19" s="53"/>
      <c r="AH19" s="54"/>
      <c r="AI19" s="33"/>
    </row>
    <row r="20" spans="1:37" ht="18.75" x14ac:dyDescent="0.3">
      <c r="A20" s="90">
        <v>5</v>
      </c>
      <c r="B20" s="42" t="s">
        <v>9</v>
      </c>
      <c r="C20" s="71">
        <v>1</v>
      </c>
      <c r="D20" s="71">
        <v>6</v>
      </c>
      <c r="E20" s="71">
        <v>1</v>
      </c>
      <c r="F20" s="71">
        <v>8</v>
      </c>
      <c r="G20" s="71">
        <v>1</v>
      </c>
      <c r="H20" s="71">
        <v>12</v>
      </c>
      <c r="I20" s="71">
        <v>1</v>
      </c>
      <c r="J20" s="141">
        <v>6</v>
      </c>
      <c r="K20" s="57">
        <f t="shared" si="5"/>
        <v>4</v>
      </c>
      <c r="L20" s="33">
        <f t="shared" si="5"/>
        <v>32</v>
      </c>
      <c r="M20" s="51">
        <v>1</v>
      </c>
      <c r="N20" s="71">
        <v>8</v>
      </c>
      <c r="O20" s="71">
        <v>1</v>
      </c>
      <c r="P20" s="71">
        <v>11</v>
      </c>
      <c r="Q20" s="71">
        <v>1</v>
      </c>
      <c r="R20" s="71">
        <v>6</v>
      </c>
      <c r="S20" s="71">
        <v>1</v>
      </c>
      <c r="T20" s="71">
        <v>8</v>
      </c>
      <c r="U20" s="71">
        <v>1</v>
      </c>
      <c r="V20" s="52">
        <v>15</v>
      </c>
      <c r="W20" s="53">
        <f t="shared" si="6"/>
        <v>5</v>
      </c>
      <c r="X20" s="33">
        <f t="shared" si="6"/>
        <v>48</v>
      </c>
      <c r="Y20" s="51"/>
      <c r="Z20" s="71"/>
      <c r="AA20" s="71"/>
      <c r="AB20" s="52"/>
      <c r="AC20" s="51"/>
      <c r="AD20" s="52"/>
      <c r="AE20" s="53">
        <f>K20+W20</f>
        <v>9</v>
      </c>
      <c r="AF20" s="33">
        <f>L20+X20</f>
        <v>80</v>
      </c>
      <c r="AG20" s="53"/>
      <c r="AH20" s="54"/>
      <c r="AI20" s="33"/>
    </row>
    <row r="21" spans="1:37" ht="18.75" x14ac:dyDescent="0.3">
      <c r="A21" s="91">
        <v>6</v>
      </c>
      <c r="B21" s="42" t="s">
        <v>10</v>
      </c>
      <c r="C21" s="71">
        <v>1</v>
      </c>
      <c r="D21" s="71">
        <v>6</v>
      </c>
      <c r="E21" s="71">
        <v>1</v>
      </c>
      <c r="F21" s="71">
        <v>13</v>
      </c>
      <c r="G21" s="71">
        <v>1</v>
      </c>
      <c r="H21" s="71">
        <v>9</v>
      </c>
      <c r="I21" s="71">
        <v>1</v>
      </c>
      <c r="J21" s="141">
        <v>6</v>
      </c>
      <c r="K21" s="57">
        <f t="shared" si="5"/>
        <v>4</v>
      </c>
      <c r="L21" s="33">
        <f t="shared" si="5"/>
        <v>34</v>
      </c>
      <c r="M21" s="51">
        <v>1</v>
      </c>
      <c r="N21" s="71">
        <v>22</v>
      </c>
      <c r="O21" s="71">
        <v>1</v>
      </c>
      <c r="P21" s="71">
        <v>13</v>
      </c>
      <c r="Q21" s="71">
        <v>1</v>
      </c>
      <c r="R21" s="71">
        <v>15</v>
      </c>
      <c r="S21" s="71">
        <v>1</v>
      </c>
      <c r="T21" s="71">
        <v>16</v>
      </c>
      <c r="U21" s="71">
        <v>1</v>
      </c>
      <c r="V21" s="52">
        <v>18</v>
      </c>
      <c r="W21" s="53">
        <f t="shared" si="6"/>
        <v>5</v>
      </c>
      <c r="X21" s="33">
        <f t="shared" si="6"/>
        <v>84</v>
      </c>
      <c r="Y21" s="51"/>
      <c r="Z21" s="71"/>
      <c r="AA21" s="71"/>
      <c r="AB21" s="52"/>
      <c r="AC21" s="51"/>
      <c r="AD21" s="52"/>
      <c r="AE21" s="53">
        <f>K21+W21</f>
        <v>9</v>
      </c>
      <c r="AF21" s="33">
        <f>L21+X21</f>
        <v>118</v>
      </c>
      <c r="AG21" s="53">
        <v>1</v>
      </c>
      <c r="AH21" s="71">
        <v>22</v>
      </c>
      <c r="AI21" s="128">
        <v>0.75</v>
      </c>
    </row>
    <row r="22" spans="1:37" ht="18.75" x14ac:dyDescent="0.3">
      <c r="A22" s="91">
        <v>7</v>
      </c>
      <c r="B22" s="45" t="s">
        <v>59</v>
      </c>
      <c r="C22" s="51">
        <v>1</v>
      </c>
      <c r="D22" s="71">
        <v>9</v>
      </c>
      <c r="E22" s="71">
        <v>1</v>
      </c>
      <c r="F22" s="71">
        <v>11</v>
      </c>
      <c r="G22" s="71">
        <v>1</v>
      </c>
      <c r="H22" s="71">
        <v>11</v>
      </c>
      <c r="I22" s="71">
        <v>1</v>
      </c>
      <c r="J22" s="141">
        <v>7</v>
      </c>
      <c r="K22" s="57">
        <f>C22+E22+G22+I22</f>
        <v>4</v>
      </c>
      <c r="L22" s="33">
        <f>D22+F22+H22+J22</f>
        <v>38</v>
      </c>
      <c r="M22" s="51">
        <v>1</v>
      </c>
      <c r="N22" s="71">
        <v>16</v>
      </c>
      <c r="O22" s="71">
        <v>1</v>
      </c>
      <c r="P22" s="71">
        <v>11</v>
      </c>
      <c r="Q22" s="71">
        <v>1</v>
      </c>
      <c r="R22" s="71">
        <v>9</v>
      </c>
      <c r="S22" s="71">
        <v>1</v>
      </c>
      <c r="T22" s="71">
        <v>15</v>
      </c>
      <c r="U22" s="71">
        <v>1</v>
      </c>
      <c r="V22" s="52">
        <v>14</v>
      </c>
      <c r="W22" s="53">
        <f>M22+O22+Q22+S22+U22</f>
        <v>5</v>
      </c>
      <c r="X22" s="33">
        <f>N22+P22+R22+T22+V22</f>
        <v>65</v>
      </c>
      <c r="Y22" s="51"/>
      <c r="Z22" s="71"/>
      <c r="AA22" s="71"/>
      <c r="AB22" s="52"/>
      <c r="AC22" s="53"/>
      <c r="AD22" s="33"/>
      <c r="AE22" s="53">
        <f>K22+W22+AC22</f>
        <v>9</v>
      </c>
      <c r="AF22" s="33">
        <f>L22+X22+AD22</f>
        <v>103</v>
      </c>
      <c r="AG22" s="51"/>
      <c r="AH22" s="54"/>
      <c r="AI22" s="33"/>
    </row>
    <row r="23" spans="1:37" ht="19.5" thickBot="1" x14ac:dyDescent="0.35">
      <c r="A23" s="2" t="s">
        <v>23</v>
      </c>
      <c r="B23" s="46" t="s">
        <v>55</v>
      </c>
      <c r="C23" s="51"/>
      <c r="D23" s="71"/>
      <c r="E23" s="71"/>
      <c r="F23" s="71"/>
      <c r="G23" s="71"/>
      <c r="H23" s="71"/>
      <c r="I23" s="71"/>
      <c r="J23" s="141"/>
      <c r="K23" s="57">
        <f>C23+E23+G23+I23</f>
        <v>0</v>
      </c>
      <c r="L23" s="33">
        <f>D23+F23+H23+J23</f>
        <v>0</v>
      </c>
      <c r="M23" s="51"/>
      <c r="N23" s="71"/>
      <c r="O23" s="71"/>
      <c r="P23" s="71"/>
      <c r="Q23" s="71"/>
      <c r="R23" s="71"/>
      <c r="S23" s="71"/>
      <c r="T23" s="71"/>
      <c r="U23" s="71"/>
      <c r="V23" s="52"/>
      <c r="W23" s="53"/>
      <c r="X23" s="33"/>
      <c r="Y23" s="51"/>
      <c r="Z23" s="71"/>
      <c r="AA23" s="71"/>
      <c r="AB23" s="52"/>
      <c r="AC23" s="53"/>
      <c r="AD23" s="33"/>
      <c r="AE23" s="53">
        <f>K23+W23+AC23</f>
        <v>0</v>
      </c>
      <c r="AF23" s="33">
        <f>L23+X23+AD23</f>
        <v>0</v>
      </c>
      <c r="AG23" s="51"/>
      <c r="AH23" s="54"/>
      <c r="AI23" s="33"/>
    </row>
    <row r="24" spans="1:37" ht="19.5" thickBot="1" x14ac:dyDescent="0.35">
      <c r="A24" s="2"/>
      <c r="B24" s="36" t="s">
        <v>3</v>
      </c>
      <c r="C24" s="30">
        <f>C25+C26</f>
        <v>6</v>
      </c>
      <c r="D24" s="30">
        <f>D25+D26</f>
        <v>51</v>
      </c>
      <c r="E24" s="30">
        <f t="shared" ref="E24:AI24" si="8">E25+E26</f>
        <v>6</v>
      </c>
      <c r="F24" s="30">
        <f t="shared" si="8"/>
        <v>70</v>
      </c>
      <c r="G24" s="30">
        <f t="shared" si="8"/>
        <v>7</v>
      </c>
      <c r="H24" s="30">
        <f t="shared" si="8"/>
        <v>75</v>
      </c>
      <c r="I24" s="30">
        <f t="shared" si="8"/>
        <v>8</v>
      </c>
      <c r="J24" s="34">
        <f t="shared" si="8"/>
        <v>72</v>
      </c>
      <c r="K24" s="32">
        <f>K25+K26</f>
        <v>27</v>
      </c>
      <c r="L24" s="151">
        <f t="shared" si="8"/>
        <v>268</v>
      </c>
      <c r="M24" s="30">
        <f>M25+M26</f>
        <v>7</v>
      </c>
      <c r="N24" s="30">
        <f t="shared" si="8"/>
        <v>103</v>
      </c>
      <c r="O24" s="30">
        <f t="shared" si="8"/>
        <v>7</v>
      </c>
      <c r="P24" s="30">
        <f t="shared" si="8"/>
        <v>101</v>
      </c>
      <c r="Q24" s="30">
        <f t="shared" si="8"/>
        <v>7</v>
      </c>
      <c r="R24" s="30">
        <f t="shared" si="8"/>
        <v>81</v>
      </c>
      <c r="S24" s="30">
        <f t="shared" si="8"/>
        <v>7</v>
      </c>
      <c r="T24" s="30">
        <f t="shared" si="8"/>
        <v>98</v>
      </c>
      <c r="U24" s="30">
        <f t="shared" si="8"/>
        <v>7</v>
      </c>
      <c r="V24" s="29">
        <f t="shared" si="8"/>
        <v>101</v>
      </c>
      <c r="W24" s="30">
        <f>W25+W26</f>
        <v>35</v>
      </c>
      <c r="X24" s="29">
        <f t="shared" si="8"/>
        <v>484</v>
      </c>
      <c r="Y24" s="30"/>
      <c r="Z24" s="30"/>
      <c r="AA24" s="30"/>
      <c r="AB24" s="29"/>
      <c r="AC24" s="30"/>
      <c r="AD24" s="29"/>
      <c r="AE24" s="30">
        <f>AE25+AE26</f>
        <v>62</v>
      </c>
      <c r="AF24" s="34">
        <f>AF25+AF26</f>
        <v>752</v>
      </c>
      <c r="AG24" s="32">
        <f>AG25+AG26</f>
        <v>2</v>
      </c>
      <c r="AH24" s="30">
        <f t="shared" si="8"/>
        <v>52</v>
      </c>
      <c r="AI24" s="124">
        <f t="shared" si="8"/>
        <v>1.5</v>
      </c>
      <c r="AK24" s="158"/>
    </row>
    <row r="25" spans="1:37" s="5" customFormat="1" ht="18.75" x14ac:dyDescent="0.3">
      <c r="A25" s="1"/>
      <c r="B25" s="37" t="s">
        <v>1</v>
      </c>
      <c r="C25" s="100">
        <f t="shared" ref="C25:X25" si="9">C15</f>
        <v>1</v>
      </c>
      <c r="D25" s="100">
        <f>D15</f>
        <v>12</v>
      </c>
      <c r="E25" s="100">
        <f t="shared" si="9"/>
        <v>1</v>
      </c>
      <c r="F25" s="100">
        <f t="shared" si="9"/>
        <v>10</v>
      </c>
      <c r="G25" s="100">
        <f t="shared" si="9"/>
        <v>1</v>
      </c>
      <c r="H25" s="100">
        <f t="shared" si="9"/>
        <v>7</v>
      </c>
      <c r="I25" s="100">
        <f t="shared" si="9"/>
        <v>1</v>
      </c>
      <c r="J25" s="103">
        <f t="shared" si="9"/>
        <v>18</v>
      </c>
      <c r="K25" s="104">
        <f>K15</f>
        <v>4</v>
      </c>
      <c r="L25" s="101">
        <f t="shared" si="9"/>
        <v>47</v>
      </c>
      <c r="M25" s="146">
        <f t="shared" si="9"/>
        <v>1</v>
      </c>
      <c r="N25" s="100">
        <f t="shared" si="9"/>
        <v>24</v>
      </c>
      <c r="O25" s="100">
        <f t="shared" si="9"/>
        <v>1</v>
      </c>
      <c r="P25" s="100">
        <f t="shared" si="9"/>
        <v>23</v>
      </c>
      <c r="Q25" s="100">
        <f t="shared" si="9"/>
        <v>1</v>
      </c>
      <c r="R25" s="100">
        <f t="shared" si="9"/>
        <v>13</v>
      </c>
      <c r="S25" s="100">
        <f t="shared" si="9"/>
        <v>1</v>
      </c>
      <c r="T25" s="100">
        <f t="shared" si="9"/>
        <v>15</v>
      </c>
      <c r="U25" s="100">
        <f t="shared" si="9"/>
        <v>1</v>
      </c>
      <c r="V25" s="105">
        <f t="shared" si="9"/>
        <v>19</v>
      </c>
      <c r="W25" s="102">
        <f t="shared" si="9"/>
        <v>5</v>
      </c>
      <c r="X25" s="105">
        <f t="shared" si="9"/>
        <v>94</v>
      </c>
      <c r="Y25" s="102"/>
      <c r="Z25" s="100"/>
      <c r="AA25" s="100"/>
      <c r="AB25" s="100"/>
      <c r="AC25" s="100"/>
      <c r="AD25" s="103"/>
      <c r="AE25" s="104">
        <f>AE15</f>
        <v>9</v>
      </c>
      <c r="AF25" s="103">
        <f>AF15</f>
        <v>141</v>
      </c>
      <c r="AG25" s="104">
        <f>AG15</f>
        <v>1</v>
      </c>
      <c r="AH25" s="103">
        <f>AH15</f>
        <v>30</v>
      </c>
      <c r="AI25" s="100">
        <f>AI15</f>
        <v>0.75</v>
      </c>
      <c r="AJ25" s="6"/>
    </row>
    <row r="26" spans="1:37" ht="18.75" x14ac:dyDescent="0.3">
      <c r="A26" s="1"/>
      <c r="B26" s="38" t="s">
        <v>2</v>
      </c>
      <c r="C26" s="97">
        <f>C16+C17+C18+C20+C21+C22</f>
        <v>5</v>
      </c>
      <c r="D26" s="97">
        <f>D16+D17+D18+D20+D21+D22</f>
        <v>39</v>
      </c>
      <c r="E26" s="97">
        <f t="shared" ref="E26:X26" si="10">E16+E17+E18+E20+E21+E22</f>
        <v>5</v>
      </c>
      <c r="F26" s="97">
        <f t="shared" si="10"/>
        <v>60</v>
      </c>
      <c r="G26" s="97">
        <f t="shared" si="10"/>
        <v>6</v>
      </c>
      <c r="H26" s="97">
        <f t="shared" si="10"/>
        <v>68</v>
      </c>
      <c r="I26" s="97">
        <f t="shared" si="10"/>
        <v>7</v>
      </c>
      <c r="J26" s="106">
        <f t="shared" si="10"/>
        <v>54</v>
      </c>
      <c r="K26" s="107">
        <f>K16+K17+K18+K20+K21+K22</f>
        <v>23</v>
      </c>
      <c r="L26" s="98">
        <f>L16+L17+L18+L20+L21+L22</f>
        <v>221</v>
      </c>
      <c r="M26" s="99">
        <f t="shared" si="10"/>
        <v>6</v>
      </c>
      <c r="N26" s="97">
        <f t="shared" si="10"/>
        <v>79</v>
      </c>
      <c r="O26" s="97">
        <f t="shared" si="10"/>
        <v>6</v>
      </c>
      <c r="P26" s="97">
        <f t="shared" si="10"/>
        <v>78</v>
      </c>
      <c r="Q26" s="97">
        <f t="shared" si="10"/>
        <v>6</v>
      </c>
      <c r="R26" s="97">
        <f t="shared" si="10"/>
        <v>68</v>
      </c>
      <c r="S26" s="97">
        <f>S16+S17+S18+S20+S21+S22</f>
        <v>6</v>
      </c>
      <c r="T26" s="97">
        <f t="shared" si="10"/>
        <v>83</v>
      </c>
      <c r="U26" s="97">
        <f t="shared" si="10"/>
        <v>6</v>
      </c>
      <c r="V26" s="97">
        <f t="shared" si="10"/>
        <v>82</v>
      </c>
      <c r="W26" s="97">
        <f>W16+W17+W18+W20+W21+W22</f>
        <v>30</v>
      </c>
      <c r="X26" s="97">
        <f t="shared" si="10"/>
        <v>390</v>
      </c>
      <c r="Y26" s="99"/>
      <c r="Z26" s="97"/>
      <c r="AA26" s="97"/>
      <c r="AB26" s="98"/>
      <c r="AC26" s="99"/>
      <c r="AD26" s="98"/>
      <c r="AE26" s="99">
        <f>AE16+AE17+AE18+AE20+AE21+AE22</f>
        <v>53</v>
      </c>
      <c r="AF26" s="106">
        <f>AF16+AF17+AF18+AF20+AF21+AF22</f>
        <v>611</v>
      </c>
      <c r="AG26" s="107">
        <f>AG16+AG17+AG18+AG20+AG21+AG22</f>
        <v>1</v>
      </c>
      <c r="AH26" s="107">
        <f>AH16+AH17+AH18+AH20+AH21+AH22</f>
        <v>22</v>
      </c>
      <c r="AI26" s="159">
        <f>AI16+AI17+AI18+AI20+AI21+AI22</f>
        <v>0.75</v>
      </c>
    </row>
    <row r="27" spans="1:37" ht="19.5" thickBot="1" x14ac:dyDescent="0.35">
      <c r="A27" s="12"/>
      <c r="B27" s="39" t="s">
        <v>27</v>
      </c>
      <c r="C27" s="73"/>
      <c r="D27" s="73"/>
      <c r="E27" s="73"/>
      <c r="F27" s="73"/>
      <c r="G27" s="73"/>
      <c r="H27" s="73"/>
      <c r="I27" s="73"/>
      <c r="J27" s="74"/>
      <c r="K27" s="75"/>
      <c r="L27" s="76"/>
      <c r="M27" s="77"/>
      <c r="N27" s="73"/>
      <c r="O27" s="73"/>
      <c r="P27" s="73"/>
      <c r="Q27" s="73"/>
      <c r="R27" s="73"/>
      <c r="S27" s="73"/>
      <c r="T27" s="74"/>
      <c r="U27" s="73"/>
      <c r="V27" s="74"/>
      <c r="W27" s="75"/>
      <c r="X27" s="76"/>
      <c r="Y27" s="77"/>
      <c r="Z27" s="73"/>
      <c r="AA27" s="73"/>
      <c r="AB27" s="74"/>
      <c r="AC27" s="75"/>
      <c r="AD27" s="76"/>
      <c r="AE27" s="75"/>
      <c r="AF27" s="76"/>
      <c r="AG27" s="75"/>
      <c r="AH27" s="73"/>
      <c r="AI27" s="76"/>
    </row>
    <row r="28" spans="1:37" ht="18.75" x14ac:dyDescent="0.3">
      <c r="A28" s="89">
        <v>1</v>
      </c>
      <c r="B28" s="43" t="s">
        <v>11</v>
      </c>
      <c r="C28" s="78">
        <v>1</v>
      </c>
      <c r="D28" s="78">
        <v>27</v>
      </c>
      <c r="E28" s="54">
        <v>1</v>
      </c>
      <c r="F28" s="54">
        <v>29</v>
      </c>
      <c r="G28" s="54">
        <v>2</v>
      </c>
      <c r="H28" s="54">
        <v>40</v>
      </c>
      <c r="I28" s="54">
        <v>1</v>
      </c>
      <c r="J28" s="55">
        <v>20</v>
      </c>
      <c r="K28" s="57">
        <f>C28+E28+G28+I28</f>
        <v>5</v>
      </c>
      <c r="L28" s="33">
        <f>D28+F28+H28+J28</f>
        <v>116</v>
      </c>
      <c r="M28" s="53">
        <v>2</v>
      </c>
      <c r="N28" s="54">
        <v>38</v>
      </c>
      <c r="O28" s="54">
        <v>1</v>
      </c>
      <c r="P28" s="54">
        <v>30</v>
      </c>
      <c r="Q28" s="54">
        <v>2</v>
      </c>
      <c r="R28" s="54">
        <v>46</v>
      </c>
      <c r="S28" s="54">
        <v>2</v>
      </c>
      <c r="T28" s="54">
        <v>54</v>
      </c>
      <c r="U28" s="54">
        <v>1</v>
      </c>
      <c r="V28" s="33">
        <v>34</v>
      </c>
      <c r="W28" s="53">
        <f>M28+O28+Q28+S28+U28</f>
        <v>8</v>
      </c>
      <c r="X28" s="56">
        <f>N28+P28+R28+T28+V28</f>
        <v>202</v>
      </c>
      <c r="Y28" s="53">
        <v>1</v>
      </c>
      <c r="Z28" s="54">
        <v>25</v>
      </c>
      <c r="AA28" s="54">
        <v>1</v>
      </c>
      <c r="AB28" s="33">
        <v>23</v>
      </c>
      <c r="AC28" s="53">
        <f>Y28+AA28</f>
        <v>2</v>
      </c>
      <c r="AD28" s="33">
        <f>Z28+AB28</f>
        <v>48</v>
      </c>
      <c r="AE28" s="53">
        <f>K28+W28+AC28</f>
        <v>15</v>
      </c>
      <c r="AF28" s="33">
        <f>L28+X28+AD28</f>
        <v>366</v>
      </c>
      <c r="AG28" s="53">
        <v>2</v>
      </c>
      <c r="AH28" s="54">
        <v>60</v>
      </c>
      <c r="AI28" s="122">
        <v>1.6</v>
      </c>
    </row>
    <row r="29" spans="1:37" ht="18.75" x14ac:dyDescent="0.3">
      <c r="A29" s="90">
        <v>2</v>
      </c>
      <c r="B29" s="42" t="s">
        <v>12</v>
      </c>
      <c r="C29" s="71">
        <v>2</v>
      </c>
      <c r="D29" s="71">
        <v>48</v>
      </c>
      <c r="E29" s="71">
        <v>2</v>
      </c>
      <c r="F29" s="71">
        <v>46</v>
      </c>
      <c r="G29" s="71">
        <v>2</v>
      </c>
      <c r="H29" s="71">
        <v>58</v>
      </c>
      <c r="I29" s="71">
        <v>3</v>
      </c>
      <c r="J29" s="141">
        <v>64</v>
      </c>
      <c r="K29" s="57">
        <f t="shared" ref="K29:L42" si="11">C29+E29+G29+I29</f>
        <v>9</v>
      </c>
      <c r="L29" s="33">
        <f t="shared" si="11"/>
        <v>216</v>
      </c>
      <c r="M29" s="51">
        <v>3</v>
      </c>
      <c r="N29" s="71">
        <v>89</v>
      </c>
      <c r="O29" s="71">
        <v>3</v>
      </c>
      <c r="P29" s="71">
        <v>97</v>
      </c>
      <c r="Q29" s="71">
        <v>3</v>
      </c>
      <c r="R29" s="71">
        <v>81</v>
      </c>
      <c r="S29" s="71">
        <v>3</v>
      </c>
      <c r="T29" s="71">
        <v>81</v>
      </c>
      <c r="U29" s="71">
        <v>3</v>
      </c>
      <c r="V29" s="52">
        <v>82</v>
      </c>
      <c r="W29" s="53">
        <f t="shared" ref="W29:X42" si="12">M29+O29+Q29+S29+U29</f>
        <v>15</v>
      </c>
      <c r="X29" s="33">
        <f t="shared" si="12"/>
        <v>430</v>
      </c>
      <c r="Y29" s="51">
        <v>2</v>
      </c>
      <c r="Z29" s="71">
        <v>70</v>
      </c>
      <c r="AA29" s="71">
        <v>2</v>
      </c>
      <c r="AB29" s="52">
        <v>68</v>
      </c>
      <c r="AC29" s="53">
        <f t="shared" ref="AC29:AC42" si="13">Y29+AA29</f>
        <v>4</v>
      </c>
      <c r="AD29" s="33">
        <f t="shared" ref="AD29:AD42" si="14">Z29+AB29</f>
        <v>138</v>
      </c>
      <c r="AE29" s="53">
        <f t="shared" ref="AE29:AF42" si="15">K29+W29+AC29</f>
        <v>28</v>
      </c>
      <c r="AF29" s="33">
        <f t="shared" si="15"/>
        <v>784</v>
      </c>
      <c r="AG29" s="53">
        <v>3</v>
      </c>
      <c r="AH29" s="54">
        <v>90</v>
      </c>
      <c r="AI29" s="122">
        <v>2.2000000000000002</v>
      </c>
    </row>
    <row r="30" spans="1:37" ht="18.75" x14ac:dyDescent="0.3">
      <c r="A30" s="90">
        <v>3</v>
      </c>
      <c r="B30" s="42" t="s">
        <v>13</v>
      </c>
      <c r="C30" s="71">
        <v>3</v>
      </c>
      <c r="D30" s="71">
        <v>66</v>
      </c>
      <c r="E30" s="71">
        <v>3</v>
      </c>
      <c r="F30" s="71">
        <v>84</v>
      </c>
      <c r="G30" s="71">
        <v>3</v>
      </c>
      <c r="H30" s="71">
        <v>80</v>
      </c>
      <c r="I30" s="71">
        <v>4</v>
      </c>
      <c r="J30" s="141">
        <v>101</v>
      </c>
      <c r="K30" s="57">
        <f t="shared" si="11"/>
        <v>13</v>
      </c>
      <c r="L30" s="33">
        <f t="shared" si="11"/>
        <v>331</v>
      </c>
      <c r="M30" s="51">
        <v>4</v>
      </c>
      <c r="N30" s="71">
        <v>100</v>
      </c>
      <c r="O30" s="71">
        <v>4</v>
      </c>
      <c r="P30" s="71">
        <v>122</v>
      </c>
      <c r="Q30" s="71">
        <v>4</v>
      </c>
      <c r="R30" s="71">
        <v>97</v>
      </c>
      <c r="S30" s="71">
        <v>4</v>
      </c>
      <c r="T30" s="71">
        <v>118</v>
      </c>
      <c r="U30" s="71">
        <v>4</v>
      </c>
      <c r="V30" s="52">
        <v>94</v>
      </c>
      <c r="W30" s="53">
        <f t="shared" si="12"/>
        <v>20</v>
      </c>
      <c r="X30" s="33">
        <f t="shared" si="12"/>
        <v>531</v>
      </c>
      <c r="Y30" s="51">
        <v>2</v>
      </c>
      <c r="Z30" s="71">
        <v>54</v>
      </c>
      <c r="AA30" s="71">
        <v>2</v>
      </c>
      <c r="AB30" s="52">
        <v>52</v>
      </c>
      <c r="AC30" s="53">
        <f t="shared" si="13"/>
        <v>4</v>
      </c>
      <c r="AD30" s="33">
        <f t="shared" si="14"/>
        <v>106</v>
      </c>
      <c r="AE30" s="53">
        <f t="shared" si="15"/>
        <v>37</v>
      </c>
      <c r="AF30" s="33">
        <f t="shared" si="15"/>
        <v>968</v>
      </c>
      <c r="AG30" s="53">
        <v>4</v>
      </c>
      <c r="AH30" s="54">
        <v>120</v>
      </c>
      <c r="AI30" s="33">
        <v>3</v>
      </c>
    </row>
    <row r="31" spans="1:37" ht="18.75" x14ac:dyDescent="0.3">
      <c r="A31" s="90">
        <v>4</v>
      </c>
      <c r="B31" s="42" t="s">
        <v>14</v>
      </c>
      <c r="C31" s="71">
        <v>1</v>
      </c>
      <c r="D31" s="71">
        <v>20</v>
      </c>
      <c r="E31" s="71">
        <v>1</v>
      </c>
      <c r="F31" s="71">
        <v>25</v>
      </c>
      <c r="G31" s="71">
        <v>1</v>
      </c>
      <c r="H31" s="71">
        <v>29</v>
      </c>
      <c r="I31" s="71">
        <v>2</v>
      </c>
      <c r="J31" s="141">
        <v>40</v>
      </c>
      <c r="K31" s="57">
        <f t="shared" si="11"/>
        <v>5</v>
      </c>
      <c r="L31" s="33">
        <f t="shared" si="11"/>
        <v>114</v>
      </c>
      <c r="M31" s="51">
        <v>2</v>
      </c>
      <c r="N31" s="71">
        <v>51</v>
      </c>
      <c r="O31" s="71">
        <v>2</v>
      </c>
      <c r="P31" s="71">
        <v>45</v>
      </c>
      <c r="Q31" s="71">
        <v>3</v>
      </c>
      <c r="R31" s="71">
        <v>52</v>
      </c>
      <c r="S31" s="71">
        <v>2</v>
      </c>
      <c r="T31" s="71">
        <v>47</v>
      </c>
      <c r="U31" s="71">
        <v>2</v>
      </c>
      <c r="V31" s="52">
        <v>46</v>
      </c>
      <c r="W31" s="53">
        <f t="shared" si="12"/>
        <v>11</v>
      </c>
      <c r="X31" s="33">
        <f t="shared" si="12"/>
        <v>241</v>
      </c>
      <c r="Y31" s="51">
        <v>1</v>
      </c>
      <c r="Z31" s="71">
        <v>26</v>
      </c>
      <c r="AA31" s="71">
        <v>1</v>
      </c>
      <c r="AB31" s="52">
        <v>26</v>
      </c>
      <c r="AC31" s="53">
        <f t="shared" si="13"/>
        <v>2</v>
      </c>
      <c r="AD31" s="33">
        <f t="shared" si="14"/>
        <v>52</v>
      </c>
      <c r="AE31" s="53">
        <f t="shared" si="15"/>
        <v>18</v>
      </c>
      <c r="AF31" s="33">
        <f t="shared" si="15"/>
        <v>407</v>
      </c>
      <c r="AG31" s="53">
        <v>3</v>
      </c>
      <c r="AH31" s="54">
        <v>66</v>
      </c>
      <c r="AI31" s="125">
        <v>2.5499999999999998</v>
      </c>
    </row>
    <row r="32" spans="1:37" ht="18.75" x14ac:dyDescent="0.3">
      <c r="A32" s="90">
        <v>5</v>
      </c>
      <c r="B32" s="42" t="s">
        <v>15</v>
      </c>
      <c r="C32" s="71">
        <v>3</v>
      </c>
      <c r="D32" s="71">
        <v>71</v>
      </c>
      <c r="E32" s="71">
        <v>3</v>
      </c>
      <c r="F32" s="71">
        <v>66</v>
      </c>
      <c r="G32" s="71">
        <v>3</v>
      </c>
      <c r="H32" s="71">
        <v>76</v>
      </c>
      <c r="I32" s="71">
        <v>3</v>
      </c>
      <c r="J32" s="141">
        <v>66</v>
      </c>
      <c r="K32" s="57">
        <f t="shared" si="11"/>
        <v>12</v>
      </c>
      <c r="L32" s="33">
        <f t="shared" si="11"/>
        <v>279</v>
      </c>
      <c r="M32" s="51">
        <v>3</v>
      </c>
      <c r="N32" s="71">
        <v>67</v>
      </c>
      <c r="O32" s="71">
        <v>3</v>
      </c>
      <c r="P32" s="71">
        <v>65</v>
      </c>
      <c r="Q32" s="71">
        <v>3</v>
      </c>
      <c r="R32" s="71">
        <v>73</v>
      </c>
      <c r="S32" s="71">
        <v>3</v>
      </c>
      <c r="T32" s="71">
        <v>71</v>
      </c>
      <c r="U32" s="71">
        <v>2</v>
      </c>
      <c r="V32" s="52">
        <v>51</v>
      </c>
      <c r="W32" s="53">
        <f t="shared" si="12"/>
        <v>14</v>
      </c>
      <c r="X32" s="33">
        <f t="shared" si="12"/>
        <v>327</v>
      </c>
      <c r="Y32" s="51">
        <v>1</v>
      </c>
      <c r="Z32" s="71">
        <v>37</v>
      </c>
      <c r="AA32" s="71">
        <v>1</v>
      </c>
      <c r="AB32" s="52">
        <v>41</v>
      </c>
      <c r="AC32" s="53">
        <f t="shared" si="13"/>
        <v>2</v>
      </c>
      <c r="AD32" s="33">
        <f t="shared" si="14"/>
        <v>78</v>
      </c>
      <c r="AE32" s="53">
        <f t="shared" si="15"/>
        <v>28</v>
      </c>
      <c r="AF32" s="33">
        <f t="shared" si="15"/>
        <v>684</v>
      </c>
      <c r="AG32" s="53">
        <v>3</v>
      </c>
      <c r="AH32" s="54">
        <v>90</v>
      </c>
      <c r="AI32" s="33">
        <v>2.6</v>
      </c>
    </row>
    <row r="33" spans="1:39" ht="30.6" customHeight="1" x14ac:dyDescent="0.3">
      <c r="A33" s="90">
        <v>6</v>
      </c>
      <c r="B33" s="44" t="s">
        <v>16</v>
      </c>
      <c r="C33" s="79">
        <v>2</v>
      </c>
      <c r="D33" s="79">
        <v>54</v>
      </c>
      <c r="E33" s="79">
        <v>2</v>
      </c>
      <c r="F33" s="79">
        <v>47</v>
      </c>
      <c r="G33" s="79">
        <v>2</v>
      </c>
      <c r="H33" s="79">
        <v>66</v>
      </c>
      <c r="I33" s="79">
        <v>3</v>
      </c>
      <c r="J33" s="142">
        <v>76</v>
      </c>
      <c r="K33" s="152">
        <f t="shared" si="11"/>
        <v>9</v>
      </c>
      <c r="L33" s="82">
        <f t="shared" si="11"/>
        <v>243</v>
      </c>
      <c r="M33" s="83">
        <v>3</v>
      </c>
      <c r="N33" s="79">
        <v>66</v>
      </c>
      <c r="O33" s="79">
        <v>3</v>
      </c>
      <c r="P33" s="79">
        <v>84</v>
      </c>
      <c r="Q33" s="79">
        <v>4</v>
      </c>
      <c r="R33" s="79">
        <v>84</v>
      </c>
      <c r="S33" s="79">
        <v>4</v>
      </c>
      <c r="T33" s="79">
        <v>95</v>
      </c>
      <c r="U33" s="79">
        <v>4</v>
      </c>
      <c r="V33" s="80">
        <v>91</v>
      </c>
      <c r="W33" s="81">
        <f t="shared" si="12"/>
        <v>18</v>
      </c>
      <c r="X33" s="82">
        <f t="shared" si="12"/>
        <v>420</v>
      </c>
      <c r="Y33" s="83">
        <v>1</v>
      </c>
      <c r="Z33" s="79">
        <v>29</v>
      </c>
      <c r="AA33" s="79">
        <v>1</v>
      </c>
      <c r="AB33" s="80">
        <v>37</v>
      </c>
      <c r="AC33" s="53">
        <f t="shared" si="13"/>
        <v>2</v>
      </c>
      <c r="AD33" s="33">
        <f t="shared" si="14"/>
        <v>66</v>
      </c>
      <c r="AE33" s="81">
        <f t="shared" si="15"/>
        <v>29</v>
      </c>
      <c r="AF33" s="82">
        <f t="shared" si="15"/>
        <v>729</v>
      </c>
      <c r="AG33" s="81">
        <v>3</v>
      </c>
      <c r="AH33" s="78">
        <v>90</v>
      </c>
      <c r="AI33" s="82">
        <v>2.6</v>
      </c>
    </row>
    <row r="34" spans="1:39" ht="18.75" x14ac:dyDescent="0.3">
      <c r="A34" s="90">
        <v>7</v>
      </c>
      <c r="B34" s="42" t="s">
        <v>17</v>
      </c>
      <c r="C34" s="71">
        <v>2</v>
      </c>
      <c r="D34" s="71">
        <v>51</v>
      </c>
      <c r="E34" s="71">
        <v>2</v>
      </c>
      <c r="F34" s="71">
        <v>59</v>
      </c>
      <c r="G34" s="71">
        <v>2</v>
      </c>
      <c r="H34" s="71">
        <v>47</v>
      </c>
      <c r="I34" s="71">
        <v>2</v>
      </c>
      <c r="J34" s="141">
        <v>62</v>
      </c>
      <c r="K34" s="57">
        <f t="shared" si="11"/>
        <v>8</v>
      </c>
      <c r="L34" s="33">
        <f t="shared" si="11"/>
        <v>219</v>
      </c>
      <c r="M34" s="51">
        <v>3</v>
      </c>
      <c r="N34" s="71">
        <v>68</v>
      </c>
      <c r="O34" s="71">
        <v>3</v>
      </c>
      <c r="P34" s="71">
        <v>68</v>
      </c>
      <c r="Q34" s="71">
        <v>3</v>
      </c>
      <c r="R34" s="71">
        <v>66</v>
      </c>
      <c r="S34" s="71">
        <v>3</v>
      </c>
      <c r="T34" s="71">
        <v>67</v>
      </c>
      <c r="U34" s="71">
        <v>2</v>
      </c>
      <c r="V34" s="52">
        <v>54</v>
      </c>
      <c r="W34" s="53">
        <f t="shared" si="12"/>
        <v>14</v>
      </c>
      <c r="X34" s="33">
        <f t="shared" si="12"/>
        <v>323</v>
      </c>
      <c r="Y34" s="51">
        <v>1</v>
      </c>
      <c r="Z34" s="71">
        <v>33</v>
      </c>
      <c r="AA34" s="71">
        <v>1</v>
      </c>
      <c r="AB34" s="52">
        <v>41</v>
      </c>
      <c r="AC34" s="53">
        <f t="shared" si="13"/>
        <v>2</v>
      </c>
      <c r="AD34" s="33">
        <f t="shared" si="14"/>
        <v>74</v>
      </c>
      <c r="AE34" s="53">
        <f t="shared" si="15"/>
        <v>24</v>
      </c>
      <c r="AF34" s="33">
        <f t="shared" si="15"/>
        <v>616</v>
      </c>
      <c r="AG34" s="53">
        <v>2</v>
      </c>
      <c r="AH34" s="54">
        <v>60</v>
      </c>
      <c r="AI34" s="33">
        <v>1.75</v>
      </c>
    </row>
    <row r="35" spans="1:39" ht="32.25" x14ac:dyDescent="0.3">
      <c r="A35" s="90">
        <v>8</v>
      </c>
      <c r="B35" s="135" t="s">
        <v>61</v>
      </c>
      <c r="C35" s="71"/>
      <c r="D35" s="71"/>
      <c r="E35" s="71"/>
      <c r="F35" s="71"/>
      <c r="G35" s="71"/>
      <c r="H35" s="71"/>
      <c r="I35" s="71"/>
      <c r="J35" s="141"/>
      <c r="K35" s="57"/>
      <c r="L35" s="33"/>
      <c r="M35" s="51">
        <v>2</v>
      </c>
      <c r="N35" s="71">
        <v>61</v>
      </c>
      <c r="O35" s="71">
        <v>2</v>
      </c>
      <c r="P35" s="71">
        <v>66</v>
      </c>
      <c r="Q35" s="71">
        <v>3</v>
      </c>
      <c r="R35" s="71">
        <v>79</v>
      </c>
      <c r="S35" s="71">
        <v>2</v>
      </c>
      <c r="T35" s="71">
        <v>59</v>
      </c>
      <c r="U35" s="71">
        <v>3</v>
      </c>
      <c r="V35" s="52">
        <v>92</v>
      </c>
      <c r="W35" s="53">
        <f t="shared" si="12"/>
        <v>12</v>
      </c>
      <c r="X35" s="33">
        <f t="shared" si="12"/>
        <v>357</v>
      </c>
      <c r="Y35" s="51">
        <v>3</v>
      </c>
      <c r="Z35" s="71">
        <v>72</v>
      </c>
      <c r="AA35" s="71">
        <v>3</v>
      </c>
      <c r="AB35" s="52">
        <v>73</v>
      </c>
      <c r="AC35" s="53">
        <f t="shared" si="13"/>
        <v>6</v>
      </c>
      <c r="AD35" s="33">
        <f t="shared" si="14"/>
        <v>145</v>
      </c>
      <c r="AE35" s="53">
        <f t="shared" si="15"/>
        <v>18</v>
      </c>
      <c r="AF35" s="33">
        <f t="shared" si="15"/>
        <v>502</v>
      </c>
      <c r="AG35" s="53"/>
      <c r="AH35" s="54"/>
      <c r="AI35" s="33"/>
    </row>
    <row r="36" spans="1:39" ht="18.75" x14ac:dyDescent="0.3">
      <c r="A36" s="90">
        <v>9</v>
      </c>
      <c r="B36" s="42" t="s">
        <v>18</v>
      </c>
      <c r="C36" s="71">
        <v>1</v>
      </c>
      <c r="D36" s="71">
        <v>14</v>
      </c>
      <c r="E36" s="71">
        <v>1</v>
      </c>
      <c r="F36" s="71">
        <v>23</v>
      </c>
      <c r="G36" s="71">
        <v>1</v>
      </c>
      <c r="H36" s="71">
        <v>26</v>
      </c>
      <c r="I36" s="71">
        <v>1</v>
      </c>
      <c r="J36" s="141">
        <v>25</v>
      </c>
      <c r="K36" s="57">
        <f t="shared" si="11"/>
        <v>4</v>
      </c>
      <c r="L36" s="33">
        <f t="shared" si="11"/>
        <v>88</v>
      </c>
      <c r="M36" s="83">
        <v>1</v>
      </c>
      <c r="N36" s="79">
        <v>28</v>
      </c>
      <c r="O36" s="71">
        <v>1</v>
      </c>
      <c r="P36" s="71">
        <v>18</v>
      </c>
      <c r="Q36" s="71">
        <v>1</v>
      </c>
      <c r="R36" s="71">
        <v>34</v>
      </c>
      <c r="S36" s="71">
        <v>1</v>
      </c>
      <c r="T36" s="71">
        <v>30</v>
      </c>
      <c r="U36" s="79">
        <v>2</v>
      </c>
      <c r="V36" s="80">
        <v>35</v>
      </c>
      <c r="W36" s="53">
        <f t="shared" si="12"/>
        <v>6</v>
      </c>
      <c r="X36" s="33">
        <f t="shared" si="12"/>
        <v>145</v>
      </c>
      <c r="Y36" s="51"/>
      <c r="Z36" s="71"/>
      <c r="AA36" s="71">
        <v>1</v>
      </c>
      <c r="AB36" s="52">
        <v>19</v>
      </c>
      <c r="AC36" s="53">
        <f t="shared" si="13"/>
        <v>1</v>
      </c>
      <c r="AD36" s="33">
        <f t="shared" si="14"/>
        <v>19</v>
      </c>
      <c r="AE36" s="53">
        <f t="shared" si="15"/>
        <v>11</v>
      </c>
      <c r="AF36" s="33">
        <f t="shared" si="15"/>
        <v>252</v>
      </c>
      <c r="AG36" s="53">
        <v>1</v>
      </c>
      <c r="AH36" s="54">
        <v>30</v>
      </c>
      <c r="AI36" s="129">
        <v>0.75</v>
      </c>
    </row>
    <row r="37" spans="1:39" ht="21" customHeight="1" x14ac:dyDescent="0.3">
      <c r="A37" s="90">
        <v>10</v>
      </c>
      <c r="B37" s="42" t="s">
        <v>19</v>
      </c>
      <c r="C37" s="71">
        <v>2</v>
      </c>
      <c r="D37" s="71">
        <v>42</v>
      </c>
      <c r="E37" s="71">
        <v>2</v>
      </c>
      <c r="F37" s="71">
        <v>37</v>
      </c>
      <c r="G37" s="71">
        <v>2</v>
      </c>
      <c r="H37" s="71">
        <v>42</v>
      </c>
      <c r="I37" s="71">
        <v>2</v>
      </c>
      <c r="J37" s="141">
        <v>42</v>
      </c>
      <c r="K37" s="57">
        <f t="shared" si="11"/>
        <v>8</v>
      </c>
      <c r="L37" s="33">
        <f t="shared" si="11"/>
        <v>163</v>
      </c>
      <c r="M37" s="51">
        <v>2</v>
      </c>
      <c r="N37" s="71">
        <v>51</v>
      </c>
      <c r="O37" s="79">
        <v>2</v>
      </c>
      <c r="P37" s="79">
        <v>42</v>
      </c>
      <c r="Q37" s="79">
        <v>2</v>
      </c>
      <c r="R37" s="79">
        <v>49</v>
      </c>
      <c r="S37" s="79">
        <v>2</v>
      </c>
      <c r="T37" s="79">
        <v>62</v>
      </c>
      <c r="U37" s="79">
        <v>2</v>
      </c>
      <c r="V37" s="80">
        <v>50</v>
      </c>
      <c r="W37" s="53">
        <f t="shared" si="12"/>
        <v>10</v>
      </c>
      <c r="X37" s="33">
        <f t="shared" si="12"/>
        <v>254</v>
      </c>
      <c r="Y37" s="51">
        <v>2</v>
      </c>
      <c r="Z37" s="71">
        <v>53</v>
      </c>
      <c r="AA37" s="71">
        <v>2</v>
      </c>
      <c r="AB37" s="52">
        <v>48</v>
      </c>
      <c r="AC37" s="53">
        <f t="shared" si="13"/>
        <v>4</v>
      </c>
      <c r="AD37" s="33">
        <f t="shared" si="14"/>
        <v>101</v>
      </c>
      <c r="AE37" s="53">
        <f t="shared" si="15"/>
        <v>22</v>
      </c>
      <c r="AF37" s="33">
        <f t="shared" si="15"/>
        <v>518</v>
      </c>
      <c r="AG37" s="53">
        <v>1</v>
      </c>
      <c r="AH37" s="54">
        <v>30</v>
      </c>
      <c r="AI37" s="129">
        <v>0.75</v>
      </c>
    </row>
    <row r="38" spans="1:39" ht="18.75" x14ac:dyDescent="0.3">
      <c r="A38" s="90">
        <v>11</v>
      </c>
      <c r="B38" s="42" t="s">
        <v>20</v>
      </c>
      <c r="C38" s="79">
        <v>1</v>
      </c>
      <c r="D38" s="79">
        <v>11</v>
      </c>
      <c r="E38" s="79">
        <v>1</v>
      </c>
      <c r="F38" s="79">
        <v>15</v>
      </c>
      <c r="G38" s="79">
        <v>1</v>
      </c>
      <c r="H38" s="79">
        <v>22</v>
      </c>
      <c r="I38" s="79">
        <v>1</v>
      </c>
      <c r="J38" s="142">
        <v>27</v>
      </c>
      <c r="K38" s="152">
        <f t="shared" si="11"/>
        <v>4</v>
      </c>
      <c r="L38" s="82">
        <f t="shared" si="11"/>
        <v>75</v>
      </c>
      <c r="M38" s="83">
        <v>1</v>
      </c>
      <c r="N38" s="79">
        <v>24</v>
      </c>
      <c r="O38" s="79">
        <v>2</v>
      </c>
      <c r="P38" s="79">
        <v>32</v>
      </c>
      <c r="Q38" s="79">
        <v>1</v>
      </c>
      <c r="R38" s="79">
        <v>26</v>
      </c>
      <c r="S38" s="137">
        <v>2</v>
      </c>
      <c r="T38" s="137">
        <v>37</v>
      </c>
      <c r="U38" s="79">
        <v>1</v>
      </c>
      <c r="V38" s="80">
        <v>22</v>
      </c>
      <c r="W38" s="81">
        <f t="shared" si="12"/>
        <v>7</v>
      </c>
      <c r="X38" s="82">
        <f t="shared" si="12"/>
        <v>141</v>
      </c>
      <c r="Y38" s="83"/>
      <c r="Z38" s="79"/>
      <c r="AA38" s="79"/>
      <c r="AB38" s="80"/>
      <c r="AC38" s="53">
        <f t="shared" si="13"/>
        <v>0</v>
      </c>
      <c r="AD38" s="33">
        <f t="shared" si="14"/>
        <v>0</v>
      </c>
      <c r="AE38" s="81">
        <f t="shared" si="15"/>
        <v>11</v>
      </c>
      <c r="AF38" s="82">
        <f t="shared" si="15"/>
        <v>216</v>
      </c>
      <c r="AG38" s="81">
        <v>1</v>
      </c>
      <c r="AH38" s="78">
        <v>30</v>
      </c>
      <c r="AI38" s="129">
        <v>0.75</v>
      </c>
    </row>
    <row r="39" spans="1:39" ht="20.45" customHeight="1" x14ac:dyDescent="0.3">
      <c r="A39" s="7" t="s">
        <v>24</v>
      </c>
      <c r="B39" s="116" t="s">
        <v>54</v>
      </c>
      <c r="C39" s="71"/>
      <c r="D39" s="71"/>
      <c r="E39" s="71"/>
      <c r="F39" s="71"/>
      <c r="G39" s="71"/>
      <c r="H39" s="71"/>
      <c r="I39" s="71"/>
      <c r="J39" s="141"/>
      <c r="K39" s="57">
        <v>0</v>
      </c>
      <c r="L39" s="33">
        <v>0</v>
      </c>
      <c r="M39" s="51"/>
      <c r="N39" s="71"/>
      <c r="O39" s="71"/>
      <c r="P39" s="71"/>
      <c r="Q39" s="71"/>
      <c r="R39" s="71"/>
      <c r="S39" s="71"/>
      <c r="T39" s="71"/>
      <c r="U39" s="71"/>
      <c r="V39" s="52"/>
      <c r="W39" s="53"/>
      <c r="X39" s="33"/>
      <c r="Y39" s="51"/>
      <c r="Z39" s="71"/>
      <c r="AA39" s="71"/>
      <c r="AB39" s="52"/>
      <c r="AC39" s="53">
        <f t="shared" si="13"/>
        <v>0</v>
      </c>
      <c r="AD39" s="33">
        <f t="shared" si="14"/>
        <v>0</v>
      </c>
      <c r="AE39" s="53"/>
      <c r="AF39" s="33"/>
      <c r="AG39" s="53"/>
      <c r="AH39" s="54"/>
      <c r="AI39" s="33"/>
    </row>
    <row r="40" spans="1:39" ht="18.75" x14ac:dyDescent="0.3">
      <c r="A40" s="90">
        <v>12</v>
      </c>
      <c r="B40" s="45" t="s">
        <v>21</v>
      </c>
      <c r="C40" s="51">
        <v>1</v>
      </c>
      <c r="D40" s="71">
        <v>17</v>
      </c>
      <c r="E40" s="71">
        <v>1</v>
      </c>
      <c r="F40" s="71">
        <v>17</v>
      </c>
      <c r="G40" s="71">
        <v>1</v>
      </c>
      <c r="H40" s="71">
        <v>17</v>
      </c>
      <c r="I40" s="71">
        <v>1</v>
      </c>
      <c r="J40" s="141">
        <v>13</v>
      </c>
      <c r="K40" s="57">
        <f t="shared" si="11"/>
        <v>4</v>
      </c>
      <c r="L40" s="33">
        <f t="shared" si="11"/>
        <v>64</v>
      </c>
      <c r="M40" s="51">
        <v>1</v>
      </c>
      <c r="N40" s="71">
        <v>15</v>
      </c>
      <c r="O40" s="71">
        <v>1</v>
      </c>
      <c r="P40" s="71">
        <v>14</v>
      </c>
      <c r="Q40" s="71">
        <v>1</v>
      </c>
      <c r="R40" s="71">
        <v>15</v>
      </c>
      <c r="S40" s="71">
        <v>1</v>
      </c>
      <c r="T40" s="71">
        <v>19</v>
      </c>
      <c r="U40" s="71">
        <v>1</v>
      </c>
      <c r="V40" s="52">
        <v>19</v>
      </c>
      <c r="W40" s="53">
        <f t="shared" si="12"/>
        <v>5</v>
      </c>
      <c r="X40" s="52">
        <f t="shared" si="12"/>
        <v>82</v>
      </c>
      <c r="Y40" s="51"/>
      <c r="Z40" s="71"/>
      <c r="AA40" s="71"/>
      <c r="AB40" s="52"/>
      <c r="AC40" s="53">
        <f t="shared" si="13"/>
        <v>0</v>
      </c>
      <c r="AD40" s="33">
        <f t="shared" si="14"/>
        <v>0</v>
      </c>
      <c r="AE40" s="53">
        <f t="shared" si="15"/>
        <v>9</v>
      </c>
      <c r="AF40" s="33">
        <f>L40+X40+AD40</f>
        <v>146</v>
      </c>
      <c r="AG40" s="51">
        <v>1</v>
      </c>
      <c r="AH40" s="54">
        <v>30</v>
      </c>
      <c r="AI40" s="129">
        <v>0.75</v>
      </c>
    </row>
    <row r="41" spans="1:39" ht="18.75" x14ac:dyDescent="0.3">
      <c r="A41" s="91">
        <v>13</v>
      </c>
      <c r="B41" s="42" t="s">
        <v>22</v>
      </c>
      <c r="C41" s="71">
        <v>4</v>
      </c>
      <c r="D41" s="71">
        <v>87</v>
      </c>
      <c r="E41" s="71">
        <v>4</v>
      </c>
      <c r="F41" s="71">
        <v>88</v>
      </c>
      <c r="G41" s="71">
        <v>4</v>
      </c>
      <c r="H41" s="71">
        <v>95</v>
      </c>
      <c r="I41" s="71">
        <v>4</v>
      </c>
      <c r="J41" s="141">
        <v>78</v>
      </c>
      <c r="K41" s="57">
        <f t="shared" si="11"/>
        <v>16</v>
      </c>
      <c r="L41" s="52">
        <f t="shared" si="11"/>
        <v>348</v>
      </c>
      <c r="M41" s="51">
        <v>5</v>
      </c>
      <c r="N41" s="71">
        <v>113</v>
      </c>
      <c r="O41" s="71">
        <v>5</v>
      </c>
      <c r="P41" s="71">
        <v>100</v>
      </c>
      <c r="Q41" s="71">
        <v>5</v>
      </c>
      <c r="R41" s="71">
        <v>118</v>
      </c>
      <c r="S41" s="71">
        <v>6</v>
      </c>
      <c r="T41" s="71">
        <v>125</v>
      </c>
      <c r="U41" s="71">
        <v>5</v>
      </c>
      <c r="V41" s="52">
        <v>110</v>
      </c>
      <c r="W41" s="51">
        <f t="shared" si="12"/>
        <v>26</v>
      </c>
      <c r="X41" s="52">
        <f t="shared" si="12"/>
        <v>566</v>
      </c>
      <c r="Y41" s="51">
        <v>2</v>
      </c>
      <c r="Z41" s="71">
        <v>53</v>
      </c>
      <c r="AA41" s="71">
        <v>3</v>
      </c>
      <c r="AB41" s="52">
        <v>73</v>
      </c>
      <c r="AC41" s="53">
        <f t="shared" si="13"/>
        <v>5</v>
      </c>
      <c r="AD41" s="33">
        <f t="shared" si="14"/>
        <v>126</v>
      </c>
      <c r="AE41" s="51">
        <f>K41+W41+AC41</f>
        <v>47</v>
      </c>
      <c r="AF41" s="52">
        <f t="shared" si="15"/>
        <v>1040</v>
      </c>
      <c r="AG41" s="51">
        <v>4</v>
      </c>
      <c r="AH41" s="71">
        <v>120</v>
      </c>
      <c r="AI41" s="82">
        <v>3.5</v>
      </c>
    </row>
    <row r="42" spans="1:39" ht="29.45" customHeight="1" x14ac:dyDescent="0.3">
      <c r="A42" s="86" t="s">
        <v>23</v>
      </c>
      <c r="B42" s="135" t="s">
        <v>51</v>
      </c>
      <c r="C42" s="72">
        <v>1</v>
      </c>
      <c r="D42" s="71">
        <v>8</v>
      </c>
      <c r="E42" s="71">
        <v>1</v>
      </c>
      <c r="F42" s="71">
        <v>13</v>
      </c>
      <c r="G42" s="71">
        <v>1</v>
      </c>
      <c r="H42" s="71">
        <v>12</v>
      </c>
      <c r="I42" s="84">
        <v>1</v>
      </c>
      <c r="J42" s="141">
        <v>11</v>
      </c>
      <c r="K42" s="72">
        <f t="shared" si="11"/>
        <v>4</v>
      </c>
      <c r="L42" s="52">
        <f t="shared" si="11"/>
        <v>44</v>
      </c>
      <c r="M42" s="51">
        <v>1</v>
      </c>
      <c r="N42" s="71">
        <v>13</v>
      </c>
      <c r="O42" s="71">
        <v>1</v>
      </c>
      <c r="P42" s="71">
        <v>5</v>
      </c>
      <c r="Q42" s="71">
        <v>1</v>
      </c>
      <c r="R42" s="71">
        <v>6</v>
      </c>
      <c r="S42" s="71">
        <v>1</v>
      </c>
      <c r="T42" s="71">
        <v>10</v>
      </c>
      <c r="U42" s="71">
        <v>1</v>
      </c>
      <c r="V42" s="52">
        <v>16</v>
      </c>
      <c r="W42" s="51">
        <f>M42+O42+Q42+S42+U42</f>
        <v>5</v>
      </c>
      <c r="X42" s="52">
        <f t="shared" si="12"/>
        <v>50</v>
      </c>
      <c r="Y42" s="51"/>
      <c r="Z42" s="71"/>
      <c r="AA42" s="71"/>
      <c r="AB42" s="52"/>
      <c r="AC42" s="53">
        <f t="shared" si="13"/>
        <v>0</v>
      </c>
      <c r="AD42" s="33">
        <f t="shared" si="14"/>
        <v>0</v>
      </c>
      <c r="AE42" s="51">
        <f t="shared" si="15"/>
        <v>9</v>
      </c>
      <c r="AF42" s="52">
        <f t="shared" si="15"/>
        <v>94</v>
      </c>
      <c r="AG42" s="51">
        <v>1</v>
      </c>
      <c r="AH42" s="71">
        <v>30</v>
      </c>
      <c r="AI42" s="128">
        <v>0.75</v>
      </c>
    </row>
    <row r="43" spans="1:39" ht="19.5" thickBot="1" x14ac:dyDescent="0.35">
      <c r="A43" s="1"/>
      <c r="B43" s="47" t="s">
        <v>3</v>
      </c>
      <c r="C43" s="58">
        <f>C28+C29+C30+C31+C32+C33+C34+C35+C36+C37+C38+C40+C41</f>
        <v>23</v>
      </c>
      <c r="D43" s="58">
        <f t="shared" ref="D43:AE43" si="16">D28+D29+D30+D31+D32+D33+D34+D35+D36+D37+D38+D40+D41</f>
        <v>508</v>
      </c>
      <c r="E43" s="58">
        <f t="shared" si="16"/>
        <v>23</v>
      </c>
      <c r="F43" s="58">
        <f t="shared" si="16"/>
        <v>536</v>
      </c>
      <c r="G43" s="58">
        <f t="shared" si="16"/>
        <v>24</v>
      </c>
      <c r="H43" s="58">
        <f t="shared" si="16"/>
        <v>598</v>
      </c>
      <c r="I43" s="58">
        <f t="shared" si="16"/>
        <v>27</v>
      </c>
      <c r="J43" s="143">
        <f t="shared" si="16"/>
        <v>614</v>
      </c>
      <c r="K43" s="153">
        <f t="shared" si="16"/>
        <v>97</v>
      </c>
      <c r="L43" s="59">
        <f t="shared" si="16"/>
        <v>2256</v>
      </c>
      <c r="M43" s="60">
        <f t="shared" si="16"/>
        <v>32</v>
      </c>
      <c r="N43" s="58">
        <f t="shared" si="16"/>
        <v>771</v>
      </c>
      <c r="O43" s="58">
        <f t="shared" si="16"/>
        <v>32</v>
      </c>
      <c r="P43" s="58">
        <f t="shared" si="16"/>
        <v>783</v>
      </c>
      <c r="Q43" s="58">
        <f t="shared" si="16"/>
        <v>35</v>
      </c>
      <c r="R43" s="58">
        <f t="shared" si="16"/>
        <v>820</v>
      </c>
      <c r="S43" s="58">
        <f t="shared" si="16"/>
        <v>35</v>
      </c>
      <c r="T43" s="58">
        <f t="shared" si="16"/>
        <v>865</v>
      </c>
      <c r="U43" s="58">
        <f t="shared" si="16"/>
        <v>32</v>
      </c>
      <c r="V43" s="58">
        <f t="shared" si="16"/>
        <v>780</v>
      </c>
      <c r="W43" s="58">
        <f t="shared" si="16"/>
        <v>166</v>
      </c>
      <c r="X43" s="58">
        <f t="shared" si="16"/>
        <v>4019</v>
      </c>
      <c r="Y43" s="58">
        <f t="shared" si="16"/>
        <v>16</v>
      </c>
      <c r="Z43" s="58">
        <f t="shared" si="16"/>
        <v>452</v>
      </c>
      <c r="AA43" s="58">
        <f t="shared" si="16"/>
        <v>18</v>
      </c>
      <c r="AB43" s="58">
        <f t="shared" si="16"/>
        <v>501</v>
      </c>
      <c r="AC43" s="58">
        <f t="shared" si="16"/>
        <v>34</v>
      </c>
      <c r="AD43" s="58">
        <f t="shared" si="16"/>
        <v>953</v>
      </c>
      <c r="AE43" s="58">
        <f t="shared" si="16"/>
        <v>297</v>
      </c>
      <c r="AF43" s="85">
        <f>AF28+AF29+AF30+AF31+AF32+AF33+AF34+AF35+AF36+AF37+AF38+AF40+AF41</f>
        <v>7228</v>
      </c>
      <c r="AG43" s="60">
        <f t="shared" ref="AG43:AI43" si="17">AG28+AG29+AG30+AG31+AG32+AG33+AG34+AG35+AG36+AG37+AG38+AG22+AG40+AG41</f>
        <v>28</v>
      </c>
      <c r="AH43" s="58">
        <f t="shared" si="17"/>
        <v>816</v>
      </c>
      <c r="AI43" s="133">
        <f t="shared" si="17"/>
        <v>22.8</v>
      </c>
    </row>
    <row r="44" spans="1:39" ht="18.75" x14ac:dyDescent="0.3">
      <c r="A44" s="1"/>
      <c r="B44" s="48" t="s">
        <v>1</v>
      </c>
      <c r="C44" s="100">
        <f>C28+C29+C30+C31+C32+C33+C34+C35+C41</f>
        <v>18</v>
      </c>
      <c r="D44" s="100">
        <f t="shared" ref="D44:AH44" si="18">D28+D29+D30+D31+D32+D33+D34+D35+D41</f>
        <v>424</v>
      </c>
      <c r="E44" s="100">
        <f t="shared" si="18"/>
        <v>18</v>
      </c>
      <c r="F44" s="100">
        <f t="shared" si="18"/>
        <v>444</v>
      </c>
      <c r="G44" s="100">
        <f t="shared" si="18"/>
        <v>19</v>
      </c>
      <c r="H44" s="100">
        <f t="shared" si="18"/>
        <v>491</v>
      </c>
      <c r="I44" s="100">
        <f t="shared" si="18"/>
        <v>22</v>
      </c>
      <c r="J44" s="103">
        <f t="shared" si="18"/>
        <v>507</v>
      </c>
      <c r="K44" s="154">
        <f t="shared" si="18"/>
        <v>77</v>
      </c>
      <c r="L44" s="101">
        <f t="shared" si="18"/>
        <v>1866</v>
      </c>
      <c r="M44" s="146">
        <f>M28+M29+M30+M31+M32+M33+M34+M35+M41</f>
        <v>27</v>
      </c>
      <c r="N44" s="100">
        <f t="shared" si="18"/>
        <v>653</v>
      </c>
      <c r="O44" s="100">
        <f t="shared" si="18"/>
        <v>26</v>
      </c>
      <c r="P44" s="100">
        <f t="shared" si="18"/>
        <v>677</v>
      </c>
      <c r="Q44" s="100">
        <f t="shared" si="18"/>
        <v>30</v>
      </c>
      <c r="R44" s="100">
        <f t="shared" si="18"/>
        <v>696</v>
      </c>
      <c r="S44" s="100">
        <f t="shared" si="18"/>
        <v>29</v>
      </c>
      <c r="T44" s="100">
        <f t="shared" si="18"/>
        <v>717</v>
      </c>
      <c r="U44" s="100">
        <f t="shared" si="18"/>
        <v>26</v>
      </c>
      <c r="V44" s="101">
        <f t="shared" si="18"/>
        <v>654</v>
      </c>
      <c r="W44" s="102">
        <f t="shared" si="18"/>
        <v>138</v>
      </c>
      <c r="X44" s="101">
        <f t="shared" si="18"/>
        <v>3397</v>
      </c>
      <c r="Y44" s="102">
        <f t="shared" si="18"/>
        <v>14</v>
      </c>
      <c r="Z44" s="100">
        <f t="shared" si="18"/>
        <v>399</v>
      </c>
      <c r="AA44" s="100">
        <f t="shared" si="18"/>
        <v>15</v>
      </c>
      <c r="AB44" s="101">
        <f t="shared" si="18"/>
        <v>434</v>
      </c>
      <c r="AC44" s="102">
        <f>AC28+AC29+AC30+AC31+AC32+AC33+AC34+AC35+AC41</f>
        <v>29</v>
      </c>
      <c r="AD44" s="101">
        <f t="shared" si="18"/>
        <v>833</v>
      </c>
      <c r="AE44" s="102">
        <f>AE28+AE29+AE30+AE31+AE32+AE33+AE34+AE35+AE41</f>
        <v>244</v>
      </c>
      <c r="AF44" s="101">
        <f>AF28+AF29+AF30+AF31+AF32+AF33+AF34+AF35+AF41</f>
        <v>6096</v>
      </c>
      <c r="AG44" s="102">
        <f t="shared" si="18"/>
        <v>24</v>
      </c>
      <c r="AH44" s="100">
        <f t="shared" si="18"/>
        <v>696</v>
      </c>
      <c r="AI44" s="134">
        <f>AI28+AI29+AI30+AI31+AI32+AI33+AI34+AI35+AI41</f>
        <v>19.8</v>
      </c>
    </row>
    <row r="45" spans="1:39" ht="18.75" x14ac:dyDescent="0.3">
      <c r="A45" s="1"/>
      <c r="B45" s="38" t="s">
        <v>2</v>
      </c>
      <c r="C45" s="97">
        <f>C36+C37+C38+C40</f>
        <v>5</v>
      </c>
      <c r="D45" s="97">
        <f t="shared" ref="D45:J45" si="19">D36+D37+D38+D40</f>
        <v>84</v>
      </c>
      <c r="E45" s="97">
        <f t="shared" si="19"/>
        <v>5</v>
      </c>
      <c r="F45" s="97">
        <f t="shared" si="19"/>
        <v>92</v>
      </c>
      <c r="G45" s="97">
        <f t="shared" si="19"/>
        <v>5</v>
      </c>
      <c r="H45" s="97">
        <f t="shared" si="19"/>
        <v>107</v>
      </c>
      <c r="I45" s="97">
        <f t="shared" si="19"/>
        <v>5</v>
      </c>
      <c r="J45" s="106">
        <f t="shared" si="19"/>
        <v>107</v>
      </c>
      <c r="K45" s="107">
        <f>K36+K37+K38+K40</f>
        <v>20</v>
      </c>
      <c r="L45" s="98">
        <f>L36+L37+L38+L40</f>
        <v>390</v>
      </c>
      <c r="M45" s="99">
        <f>M36+M37+M38+M40</f>
        <v>5</v>
      </c>
      <c r="N45" s="99">
        <f>N36+N37+N38+N40</f>
        <v>118</v>
      </c>
      <c r="O45" s="99">
        <f t="shared" ref="O45:AD45" si="20">O36+O37+O38+O40</f>
        <v>6</v>
      </c>
      <c r="P45" s="99">
        <f t="shared" si="20"/>
        <v>106</v>
      </c>
      <c r="Q45" s="99">
        <f t="shared" si="20"/>
        <v>5</v>
      </c>
      <c r="R45" s="99">
        <f t="shared" si="20"/>
        <v>124</v>
      </c>
      <c r="S45" s="99">
        <f t="shared" si="20"/>
        <v>6</v>
      </c>
      <c r="T45" s="99">
        <f t="shared" si="20"/>
        <v>148</v>
      </c>
      <c r="U45" s="99">
        <f t="shared" si="20"/>
        <v>6</v>
      </c>
      <c r="V45" s="99">
        <f t="shared" si="20"/>
        <v>126</v>
      </c>
      <c r="W45" s="99">
        <f t="shared" si="20"/>
        <v>28</v>
      </c>
      <c r="X45" s="99">
        <f t="shared" si="20"/>
        <v>622</v>
      </c>
      <c r="Y45" s="99">
        <f t="shared" si="20"/>
        <v>2</v>
      </c>
      <c r="Z45" s="99">
        <f t="shared" si="20"/>
        <v>53</v>
      </c>
      <c r="AA45" s="99">
        <f t="shared" si="20"/>
        <v>3</v>
      </c>
      <c r="AB45" s="99">
        <f t="shared" si="20"/>
        <v>67</v>
      </c>
      <c r="AC45" s="99">
        <f>AC36+AC37+AC38+AC40</f>
        <v>5</v>
      </c>
      <c r="AD45" s="99">
        <f t="shared" si="20"/>
        <v>120</v>
      </c>
      <c r="AE45" s="99">
        <f>AE36+AE37+AE38+AE40</f>
        <v>53</v>
      </c>
      <c r="AF45" s="99">
        <f>AF36+AF37+AF38+AF40</f>
        <v>1132</v>
      </c>
      <c r="AG45" s="99">
        <f>AG36+AG37+AG38+AG40</f>
        <v>4</v>
      </c>
      <c r="AH45" s="97">
        <f>AH36+AH37+AH38+AH40</f>
        <v>120</v>
      </c>
      <c r="AI45" s="123">
        <f>AI36+AI37+AI38+AI40</f>
        <v>3</v>
      </c>
      <c r="AL45" s="138"/>
      <c r="AM45" s="139"/>
    </row>
    <row r="46" spans="1:39" ht="19.5" thickBot="1" x14ac:dyDescent="0.35">
      <c r="A46" s="1"/>
      <c r="B46" s="93" t="s">
        <v>56</v>
      </c>
      <c r="C46" s="92">
        <f>SUM(C11,C24,C43)</f>
        <v>32</v>
      </c>
      <c r="D46" s="92">
        <f t="shared" ref="D46:AI46" si="21">SUM(D11,D24,D43)</f>
        <v>632</v>
      </c>
      <c r="E46" s="92">
        <f>SUM(E11,E24,E43)</f>
        <v>32</v>
      </c>
      <c r="F46" s="92">
        <f t="shared" si="21"/>
        <v>696</v>
      </c>
      <c r="G46" s="92">
        <f>SUM(G11,G24,G43)</f>
        <v>34</v>
      </c>
      <c r="H46" s="92">
        <f t="shared" si="21"/>
        <v>759</v>
      </c>
      <c r="I46" s="92">
        <f>SUM(I11,I24,I43)</f>
        <v>38</v>
      </c>
      <c r="J46" s="144">
        <f t="shared" si="21"/>
        <v>765</v>
      </c>
      <c r="K46" s="155">
        <f>SUM(K11,K24,K43)</f>
        <v>136</v>
      </c>
      <c r="L46" s="69">
        <f t="shared" si="21"/>
        <v>2852</v>
      </c>
      <c r="M46" s="147">
        <f>SUM(M11,M24,M43)</f>
        <v>39</v>
      </c>
      <c r="N46" s="92">
        <f t="shared" si="21"/>
        <v>874</v>
      </c>
      <c r="O46" s="92">
        <f>SUM(O11,O24,O43)</f>
        <v>39</v>
      </c>
      <c r="P46" s="92">
        <f t="shared" si="21"/>
        <v>884</v>
      </c>
      <c r="Q46" s="92">
        <f>SUM(Q11,Q24,Q43)</f>
        <v>42</v>
      </c>
      <c r="R46" s="92">
        <f t="shared" si="21"/>
        <v>901</v>
      </c>
      <c r="S46" s="92">
        <f>SUM(S11,S24,S43)</f>
        <v>42</v>
      </c>
      <c r="T46" s="92">
        <f t="shared" si="21"/>
        <v>963</v>
      </c>
      <c r="U46" s="92">
        <f>SUM(U11,U24,U43)</f>
        <v>39</v>
      </c>
      <c r="V46" s="92">
        <f t="shared" si="21"/>
        <v>881</v>
      </c>
      <c r="W46" s="92">
        <f>SUM(W11,W24,W43)</f>
        <v>201</v>
      </c>
      <c r="X46" s="92">
        <f t="shared" si="21"/>
        <v>4503</v>
      </c>
      <c r="Y46" s="92">
        <f>SUM(Y11,Y24,Y43)</f>
        <v>16</v>
      </c>
      <c r="Z46" s="92">
        <f t="shared" si="21"/>
        <v>452</v>
      </c>
      <c r="AA46" s="92">
        <f>SUM(AA11,AA24,AA43)</f>
        <v>18</v>
      </c>
      <c r="AB46" s="92">
        <f t="shared" si="21"/>
        <v>501</v>
      </c>
      <c r="AC46" s="92">
        <f>SUM(AC11,AC24,AC43)</f>
        <v>34</v>
      </c>
      <c r="AD46" s="92">
        <f t="shared" si="21"/>
        <v>953</v>
      </c>
      <c r="AE46" s="92">
        <f>SUM(AE11,AE24,AE43)</f>
        <v>371</v>
      </c>
      <c r="AF46" s="92">
        <f>SUM(AF11,AF24,AF43)</f>
        <v>8308</v>
      </c>
      <c r="AG46" s="92">
        <f t="shared" si="21"/>
        <v>33</v>
      </c>
      <c r="AH46" s="92">
        <f t="shared" si="21"/>
        <v>958</v>
      </c>
      <c r="AI46" s="130">
        <f t="shared" si="21"/>
        <v>26.7</v>
      </c>
      <c r="AL46" s="139"/>
      <c r="AM46" s="138"/>
    </row>
    <row r="47" spans="1:39" ht="19.5" thickBot="1" x14ac:dyDescent="0.35">
      <c r="A47" s="1"/>
      <c r="B47" s="49" t="s">
        <v>1</v>
      </c>
      <c r="C47" s="94">
        <f t="shared" ref="C47:AI47" si="22">C44+C25+C12</f>
        <v>22</v>
      </c>
      <c r="D47" s="94">
        <f t="shared" si="22"/>
        <v>509</v>
      </c>
      <c r="E47" s="94">
        <f t="shared" si="22"/>
        <v>22</v>
      </c>
      <c r="F47" s="94">
        <f t="shared" si="22"/>
        <v>544</v>
      </c>
      <c r="G47" s="94">
        <f t="shared" si="22"/>
        <v>23</v>
      </c>
      <c r="H47" s="94">
        <f t="shared" si="22"/>
        <v>584</v>
      </c>
      <c r="I47" s="94">
        <f t="shared" si="22"/>
        <v>26</v>
      </c>
      <c r="J47" s="140">
        <f t="shared" si="22"/>
        <v>604</v>
      </c>
      <c r="K47" s="113">
        <f t="shared" si="22"/>
        <v>93</v>
      </c>
      <c r="L47" s="95">
        <f t="shared" si="22"/>
        <v>2241</v>
      </c>
      <c r="M47" s="96">
        <f>M44+M25+M12</f>
        <v>28</v>
      </c>
      <c r="N47" s="94">
        <f>N44+N25+N12</f>
        <v>677</v>
      </c>
      <c r="O47" s="94">
        <f>O44+O25+O12</f>
        <v>27</v>
      </c>
      <c r="P47" s="94">
        <f t="shared" si="22"/>
        <v>700</v>
      </c>
      <c r="Q47" s="94">
        <f t="shared" si="22"/>
        <v>31</v>
      </c>
      <c r="R47" s="94">
        <f t="shared" si="22"/>
        <v>709</v>
      </c>
      <c r="S47" s="94">
        <f t="shared" si="22"/>
        <v>30</v>
      </c>
      <c r="T47" s="94">
        <f t="shared" si="22"/>
        <v>732</v>
      </c>
      <c r="U47" s="94">
        <f t="shared" si="22"/>
        <v>27</v>
      </c>
      <c r="V47" s="95">
        <f t="shared" si="22"/>
        <v>673</v>
      </c>
      <c r="W47" s="96">
        <f t="shared" si="22"/>
        <v>143</v>
      </c>
      <c r="X47" s="95">
        <f>X44+X25+X12</f>
        <v>3491</v>
      </c>
      <c r="Y47" s="96">
        <f t="shared" si="22"/>
        <v>14</v>
      </c>
      <c r="Z47" s="94">
        <f t="shared" si="22"/>
        <v>399</v>
      </c>
      <c r="AA47" s="94">
        <f t="shared" si="22"/>
        <v>15</v>
      </c>
      <c r="AB47" s="95">
        <f t="shared" si="22"/>
        <v>434</v>
      </c>
      <c r="AC47" s="96">
        <f t="shared" si="22"/>
        <v>29</v>
      </c>
      <c r="AD47" s="95">
        <f t="shared" si="22"/>
        <v>833</v>
      </c>
      <c r="AE47" s="96">
        <f t="shared" si="22"/>
        <v>265</v>
      </c>
      <c r="AF47" s="95">
        <f t="shared" si="22"/>
        <v>6565</v>
      </c>
      <c r="AG47" s="96">
        <f t="shared" si="22"/>
        <v>28</v>
      </c>
      <c r="AH47" s="94">
        <f t="shared" si="22"/>
        <v>816</v>
      </c>
      <c r="AI47" s="131">
        <f t="shared" si="22"/>
        <v>22.95</v>
      </c>
    </row>
    <row r="48" spans="1:39" ht="18.75" x14ac:dyDescent="0.3">
      <c r="A48" s="1"/>
      <c r="B48" s="50" t="s">
        <v>2</v>
      </c>
      <c r="C48" s="97">
        <f t="shared" ref="C48:AH48" si="23">C45+C26</f>
        <v>10</v>
      </c>
      <c r="D48" s="97">
        <f t="shared" si="23"/>
        <v>123</v>
      </c>
      <c r="E48" s="97">
        <f t="shared" si="23"/>
        <v>10</v>
      </c>
      <c r="F48" s="97">
        <f t="shared" si="23"/>
        <v>152</v>
      </c>
      <c r="G48" s="97">
        <f t="shared" si="23"/>
        <v>11</v>
      </c>
      <c r="H48" s="97">
        <f t="shared" si="23"/>
        <v>175</v>
      </c>
      <c r="I48" s="97">
        <f t="shared" si="23"/>
        <v>12</v>
      </c>
      <c r="J48" s="106">
        <f t="shared" si="23"/>
        <v>161</v>
      </c>
      <c r="K48" s="107">
        <f t="shared" si="23"/>
        <v>43</v>
      </c>
      <c r="L48" s="98">
        <f t="shared" si="23"/>
        <v>611</v>
      </c>
      <c r="M48" s="99">
        <f>M45+M26</f>
        <v>11</v>
      </c>
      <c r="N48" s="97">
        <f>N45+N26</f>
        <v>197</v>
      </c>
      <c r="O48" s="97">
        <f>O45+O26</f>
        <v>12</v>
      </c>
      <c r="P48" s="97">
        <f t="shared" si="23"/>
        <v>184</v>
      </c>
      <c r="Q48" s="97">
        <f t="shared" si="23"/>
        <v>11</v>
      </c>
      <c r="R48" s="97">
        <f t="shared" si="23"/>
        <v>192</v>
      </c>
      <c r="S48" s="97">
        <f t="shared" si="23"/>
        <v>12</v>
      </c>
      <c r="T48" s="97">
        <f t="shared" si="23"/>
        <v>231</v>
      </c>
      <c r="U48" s="97">
        <f t="shared" si="23"/>
        <v>12</v>
      </c>
      <c r="V48" s="98">
        <f t="shared" si="23"/>
        <v>208</v>
      </c>
      <c r="W48" s="99">
        <f t="shared" si="23"/>
        <v>58</v>
      </c>
      <c r="X48" s="98">
        <f t="shared" si="23"/>
        <v>1012</v>
      </c>
      <c r="Y48" s="99">
        <f t="shared" si="23"/>
        <v>2</v>
      </c>
      <c r="Z48" s="97">
        <f t="shared" si="23"/>
        <v>53</v>
      </c>
      <c r="AA48" s="97">
        <f t="shared" si="23"/>
        <v>3</v>
      </c>
      <c r="AB48" s="98">
        <f t="shared" si="23"/>
        <v>67</v>
      </c>
      <c r="AC48" s="99">
        <f t="shared" si="23"/>
        <v>5</v>
      </c>
      <c r="AD48" s="98">
        <f t="shared" si="23"/>
        <v>120</v>
      </c>
      <c r="AE48" s="99">
        <f t="shared" si="23"/>
        <v>106</v>
      </c>
      <c r="AF48" s="98">
        <f>AF45+AF26</f>
        <v>1743</v>
      </c>
      <c r="AG48" s="99">
        <f t="shared" si="23"/>
        <v>5</v>
      </c>
      <c r="AH48" s="97">
        <f t="shared" si="23"/>
        <v>142</v>
      </c>
      <c r="AI48" s="132">
        <f>AI45+AI26</f>
        <v>3.75</v>
      </c>
    </row>
    <row r="49" spans="1:35" ht="33" thickBot="1" x14ac:dyDescent="0.35">
      <c r="A49" s="117"/>
      <c r="B49" s="115" t="s">
        <v>57</v>
      </c>
      <c r="C49" s="118">
        <v>1</v>
      </c>
      <c r="D49" s="118">
        <v>8</v>
      </c>
      <c r="E49" s="118">
        <v>1</v>
      </c>
      <c r="F49" s="118">
        <v>6</v>
      </c>
      <c r="G49" s="118">
        <v>1</v>
      </c>
      <c r="H49" s="118">
        <v>7</v>
      </c>
      <c r="I49" s="118">
        <v>1</v>
      </c>
      <c r="J49" s="145">
        <v>8</v>
      </c>
      <c r="K49" s="156">
        <f>C49+E49+G49+I49</f>
        <v>4</v>
      </c>
      <c r="L49" s="157">
        <f>D49+F49+H49+J49</f>
        <v>29</v>
      </c>
      <c r="M49" s="148">
        <v>1</v>
      </c>
      <c r="N49" s="118">
        <v>28</v>
      </c>
      <c r="O49" s="118">
        <v>1</v>
      </c>
      <c r="P49" s="118">
        <v>18</v>
      </c>
      <c r="Q49" s="118">
        <v>1</v>
      </c>
      <c r="R49" s="118">
        <v>9</v>
      </c>
      <c r="S49" s="118">
        <v>1</v>
      </c>
      <c r="T49" s="118">
        <v>20</v>
      </c>
      <c r="U49" s="118">
        <v>1</v>
      </c>
      <c r="V49" s="118">
        <v>16</v>
      </c>
      <c r="W49" s="118">
        <f>M49+O49+Q49+S49+U49</f>
        <v>5</v>
      </c>
      <c r="X49" s="118">
        <f>N49+P49+R49+T49+V49</f>
        <v>91</v>
      </c>
      <c r="Y49" s="118">
        <v>1</v>
      </c>
      <c r="Z49" s="118">
        <v>8</v>
      </c>
      <c r="AA49" s="118">
        <v>1</v>
      </c>
      <c r="AB49" s="118">
        <v>26</v>
      </c>
      <c r="AC49" s="118">
        <f>Y49+AA49</f>
        <v>2</v>
      </c>
      <c r="AD49" s="118">
        <f>Z49+AB49</f>
        <v>34</v>
      </c>
      <c r="AE49" s="118">
        <f>K49+W49+AC49</f>
        <v>11</v>
      </c>
      <c r="AF49" s="118">
        <f>L49+X49+AD49</f>
        <v>154</v>
      </c>
      <c r="AG49" s="118"/>
      <c r="AH49" s="118"/>
      <c r="AI49" s="118"/>
    </row>
    <row r="50" spans="1:35" ht="31.5" customHeight="1" thickBot="1" x14ac:dyDescent="0.35">
      <c r="A50" s="119"/>
      <c r="B50" s="120" t="s">
        <v>58</v>
      </c>
      <c r="C50" s="28">
        <f>C46+C49</f>
        <v>33</v>
      </c>
      <c r="D50" s="28">
        <f t="shared" ref="D50:AD50" si="24">D46+D49</f>
        <v>640</v>
      </c>
      <c r="E50" s="28">
        <f t="shared" si="24"/>
        <v>33</v>
      </c>
      <c r="F50" s="28">
        <f t="shared" si="24"/>
        <v>702</v>
      </c>
      <c r="G50" s="28">
        <f t="shared" si="24"/>
        <v>35</v>
      </c>
      <c r="H50" s="28">
        <f t="shared" si="24"/>
        <v>766</v>
      </c>
      <c r="I50" s="28">
        <f t="shared" si="24"/>
        <v>39</v>
      </c>
      <c r="J50" s="31">
        <f t="shared" si="24"/>
        <v>773</v>
      </c>
      <c r="K50" s="32">
        <f t="shared" si="24"/>
        <v>140</v>
      </c>
      <c r="L50" s="29">
        <f t="shared" si="24"/>
        <v>2881</v>
      </c>
      <c r="M50" s="30">
        <f t="shared" si="24"/>
        <v>40</v>
      </c>
      <c r="N50" s="28">
        <f t="shared" si="24"/>
        <v>902</v>
      </c>
      <c r="O50" s="28">
        <f t="shared" si="24"/>
        <v>40</v>
      </c>
      <c r="P50" s="28">
        <f t="shared" si="24"/>
        <v>902</v>
      </c>
      <c r="Q50" s="28">
        <f t="shared" si="24"/>
        <v>43</v>
      </c>
      <c r="R50" s="28">
        <f t="shared" si="24"/>
        <v>910</v>
      </c>
      <c r="S50" s="28">
        <f t="shared" si="24"/>
        <v>43</v>
      </c>
      <c r="T50" s="28">
        <f t="shared" si="24"/>
        <v>983</v>
      </c>
      <c r="U50" s="28">
        <f t="shared" si="24"/>
        <v>40</v>
      </c>
      <c r="V50" s="28">
        <f t="shared" si="24"/>
        <v>897</v>
      </c>
      <c r="W50" s="28">
        <f t="shared" si="24"/>
        <v>206</v>
      </c>
      <c r="X50" s="28">
        <f t="shared" si="24"/>
        <v>4594</v>
      </c>
      <c r="Y50" s="28">
        <f t="shared" si="24"/>
        <v>17</v>
      </c>
      <c r="Z50" s="28">
        <f t="shared" si="24"/>
        <v>460</v>
      </c>
      <c r="AA50" s="28">
        <f t="shared" si="24"/>
        <v>19</v>
      </c>
      <c r="AB50" s="28">
        <f t="shared" si="24"/>
        <v>527</v>
      </c>
      <c r="AC50" s="28">
        <f t="shared" si="24"/>
        <v>36</v>
      </c>
      <c r="AD50" s="28">
        <f t="shared" si="24"/>
        <v>987</v>
      </c>
      <c r="AE50" s="28">
        <f>AE46+AE49</f>
        <v>382</v>
      </c>
      <c r="AF50" s="28">
        <f>AF46+AF49</f>
        <v>8462</v>
      </c>
      <c r="AG50" s="28"/>
      <c r="AH50" s="28"/>
      <c r="AI50" s="29"/>
    </row>
    <row r="51" spans="1:35" ht="37.5" customHeight="1" x14ac:dyDescent="0.3">
      <c r="B51" s="171" t="s">
        <v>62</v>
      </c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</row>
    <row r="52" spans="1:35" ht="29.45" customHeight="1" x14ac:dyDescent="0.2">
      <c r="C52" s="136"/>
      <c r="D52" s="136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</row>
  </sheetData>
  <mergeCells count="23">
    <mergeCell ref="AA1:AI1"/>
    <mergeCell ref="X2:AI2"/>
    <mergeCell ref="V3:AI3"/>
    <mergeCell ref="C4:AI4"/>
    <mergeCell ref="AG6:AI6"/>
    <mergeCell ref="G6:H6"/>
    <mergeCell ref="I6:J6"/>
    <mergeCell ref="U6:V6"/>
    <mergeCell ref="Q6:R6"/>
    <mergeCell ref="S6:T6"/>
    <mergeCell ref="C6:D6"/>
    <mergeCell ref="K6:L6"/>
    <mergeCell ref="E6:F6"/>
    <mergeCell ref="M6:N6"/>
    <mergeCell ref="O6:P6"/>
    <mergeCell ref="E52:AI52"/>
    <mergeCell ref="AA6:AB6"/>
    <mergeCell ref="AE6:AF6"/>
    <mergeCell ref="W6:X6"/>
    <mergeCell ref="C8:AI8"/>
    <mergeCell ref="Y6:Z6"/>
    <mergeCell ref="B51:AI51"/>
    <mergeCell ref="B6:B7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фактична мережа_2025-2026</vt:lpstr>
      <vt:lpstr>Аркуш1</vt:lpstr>
      <vt:lpstr>'фактична мережа_2025-2026'!Область_друку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Vinga-1PC</cp:lastModifiedBy>
  <cp:lastPrinted>2026-01-16T07:36:19Z</cp:lastPrinted>
  <dcterms:created xsi:type="dcterms:W3CDTF">2011-01-21T10:32:44Z</dcterms:created>
  <dcterms:modified xsi:type="dcterms:W3CDTF">2026-01-28T08:22:39Z</dcterms:modified>
</cp:coreProperties>
</file>