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2315" tabRatio="500"/>
  </bookViews>
  <sheets>
    <sheet name="фінплан" sheetId="9" r:id="rId1"/>
  </sheets>
  <definedNames>
    <definedName name="Print_Area" localSheetId="0">фінплан!$A$1:$J$136</definedName>
    <definedName name="Print_Titles" localSheetId="0">фінплан!$33:$34</definedName>
  </definedNames>
  <calcPr calcId="152511"/>
</workbook>
</file>

<file path=xl/calcChain.xml><?xml version="1.0" encoding="utf-8"?>
<calcChain xmlns="http://schemas.openxmlformats.org/spreadsheetml/2006/main">
  <c r="G112" i="9" l="1"/>
  <c r="G105" i="9"/>
  <c r="F92" i="9"/>
  <c r="F81" i="9"/>
  <c r="H87" i="9"/>
  <c r="I86" i="9"/>
  <c r="G87" i="9"/>
  <c r="F59" i="9"/>
  <c r="J61" i="9"/>
  <c r="I61" i="9"/>
  <c r="H61" i="9"/>
  <c r="H56" i="9" s="1"/>
  <c r="H84" i="9" s="1"/>
  <c r="G61" i="9"/>
  <c r="G56" i="9" s="1"/>
  <c r="I56" i="9"/>
  <c r="J56" i="9"/>
  <c r="J84" i="9" s="1"/>
  <c r="F62" i="9"/>
  <c r="F63" i="9"/>
  <c r="F60" i="9"/>
  <c r="F58" i="9"/>
  <c r="F57" i="9"/>
  <c r="G69" i="9"/>
  <c r="H69" i="9"/>
  <c r="H64" i="9"/>
  <c r="I69" i="9"/>
  <c r="I64" i="9" s="1"/>
  <c r="J69" i="9"/>
  <c r="J64" i="9"/>
  <c r="J87" i="9" s="1"/>
  <c r="F75" i="9"/>
  <c r="F74" i="9"/>
  <c r="F73" i="9"/>
  <c r="F72" i="9"/>
  <c r="F71" i="9"/>
  <c r="F69" i="9" s="1"/>
  <c r="F64" i="9" s="1"/>
  <c r="F70" i="9"/>
  <c r="F41" i="9"/>
  <c r="F40" i="9"/>
  <c r="F45" i="9" s="1"/>
  <c r="E112" i="9"/>
  <c r="E105" i="9" s="1"/>
  <c r="E94" i="9"/>
  <c r="E83" i="9"/>
  <c r="E64" i="9"/>
  <c r="E84" i="9"/>
  <c r="E41" i="9"/>
  <c r="E40" i="9"/>
  <c r="E45" i="9" s="1"/>
  <c r="E51" i="9"/>
  <c r="E87" i="9" s="1"/>
  <c r="C118" i="9"/>
  <c r="D94" i="9"/>
  <c r="C84" i="9"/>
  <c r="D83" i="9"/>
  <c r="D64" i="9"/>
  <c r="D84" i="9"/>
  <c r="C122" i="9"/>
  <c r="C114" i="9"/>
  <c r="C105" i="9"/>
  <c r="C90" i="9"/>
  <c r="F129" i="9"/>
  <c r="F119" i="9" s="1"/>
  <c r="F118" i="9" s="1"/>
  <c r="F121" i="9"/>
  <c r="F120" i="9"/>
  <c r="H119" i="9"/>
  <c r="H118" i="9" s="1"/>
  <c r="I119" i="9"/>
  <c r="I118" i="9"/>
  <c r="J119" i="9"/>
  <c r="J118" i="9" s="1"/>
  <c r="G119" i="9"/>
  <c r="G118" i="9"/>
  <c r="F128" i="9"/>
  <c r="F127" i="9" s="1"/>
  <c r="C45" i="9"/>
  <c r="C53" i="9"/>
  <c r="C54" i="9"/>
  <c r="D45" i="9"/>
  <c r="D53" i="9"/>
  <c r="D54" i="9"/>
  <c r="C51" i="9"/>
  <c r="C83" i="9" s="1"/>
  <c r="G64" i="9"/>
  <c r="F77" i="9"/>
  <c r="G83" i="9"/>
  <c r="F83" i="9" s="1"/>
  <c r="H83" i="9"/>
  <c r="J94" i="9"/>
  <c r="G96" i="9"/>
  <c r="H96" i="9"/>
  <c r="I96" i="9"/>
  <c r="D105" i="9"/>
  <c r="H105" i="9"/>
  <c r="F105" i="9" s="1"/>
  <c r="I105" i="9"/>
  <c r="E106" i="9"/>
  <c r="G106" i="9"/>
  <c r="H106" i="9"/>
  <c r="I106" i="9"/>
  <c r="J106" i="9"/>
  <c r="J105" i="9"/>
  <c r="F112" i="9"/>
  <c r="D118" i="9"/>
  <c r="E118" i="9"/>
  <c r="C127" i="9"/>
  <c r="D127" i="9"/>
  <c r="E127" i="9"/>
  <c r="I127" i="9"/>
  <c r="G127" i="9"/>
  <c r="H127" i="9"/>
  <c r="J127" i="9"/>
  <c r="F49" i="9"/>
  <c r="F87" i="9" s="1"/>
  <c r="J45" i="9"/>
  <c r="J86" i="9" s="1"/>
  <c r="J53" i="9"/>
  <c r="J54" i="9" s="1"/>
  <c r="J88" i="9" s="1"/>
  <c r="J91" i="9" s="1"/>
  <c r="J90" i="9" s="1"/>
  <c r="I45" i="9"/>
  <c r="H45" i="9"/>
  <c r="H86" i="9" s="1"/>
  <c r="H53" i="9"/>
  <c r="H54" i="9" s="1"/>
  <c r="G45" i="9"/>
  <c r="G53" i="9"/>
  <c r="G54" i="9"/>
  <c r="D90" i="9"/>
  <c r="F106" i="9"/>
  <c r="I53" i="9"/>
  <c r="I54" i="9"/>
  <c r="D86" i="9"/>
  <c r="E53" i="9" l="1"/>
  <c r="E54" i="9" s="1"/>
  <c r="E88" i="9" s="1"/>
  <c r="E90" i="9" s="1"/>
  <c r="E86" i="9"/>
  <c r="I87" i="9"/>
  <c r="I84" i="9"/>
  <c r="I88" i="9" s="1"/>
  <c r="I91" i="9" s="1"/>
  <c r="F56" i="9"/>
  <c r="F84" i="9" s="1"/>
  <c r="G86" i="9"/>
  <c r="G84" i="9"/>
  <c r="G88" i="9" s="1"/>
  <c r="G90" i="9" s="1"/>
  <c r="H88" i="9"/>
  <c r="H90" i="9" s="1"/>
  <c r="F53" i="9"/>
  <c r="F54" i="9" s="1"/>
  <c r="F86" i="9"/>
  <c r="F61" i="9"/>
  <c r="F91" i="9" l="1"/>
  <c r="I90" i="9"/>
  <c r="F88" i="9"/>
  <c r="F90" i="9" s="1"/>
  <c r="F94" i="9" s="1"/>
  <c r="F96" i="9" s="1"/>
</calcChain>
</file>

<file path=xl/comments1.xml><?xml version="1.0" encoding="utf-8"?>
<comments xmlns="http://schemas.openxmlformats.org/spreadsheetml/2006/main">
  <authors>
    <author>admin</author>
  </authors>
  <commentList>
    <comment ref="E40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за 9 м-ців+план за 3 м-ці+соя
</t>
        </r>
      </text>
    </comment>
  </commentList>
</comments>
</file>

<file path=xl/sharedStrings.xml><?xml version="1.0" encoding="utf-8"?>
<sst xmlns="http://schemas.openxmlformats.org/spreadsheetml/2006/main" count="268" uniqueCount="267">
  <si>
    <t>ПОГОДЖЕНО ____________________________</t>
  </si>
  <si>
    <t>Додаток 1</t>
  </si>
  <si>
    <t>Начальник управління _____________________</t>
  </si>
  <si>
    <t>до Порядку складання, затвердження та контролю за виконанням</t>
  </si>
  <si>
    <t>_______________________________Калуської міської ради</t>
  </si>
  <si>
    <t>фінансових планів  комунальних підприємств</t>
  </si>
  <si>
    <t>(головний розпорядник коштів)</t>
  </si>
  <si>
    <t>міської ради</t>
  </si>
  <si>
    <t>ЗАТВЕРДЖЕНО_______________________</t>
  </si>
  <si>
    <t xml:space="preserve">Рішенням виконавчого комітету 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</si>
  <si>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</si>
  <si>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</si>
  <si>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</si>
  <si>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</si>
  <si>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</si>
  <si>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</si>
  <si>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</si>
  <si>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</si>
  <si>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</si>
  <si>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</si>
  <si>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</si>
  <si>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</si>
  <si>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м. Калуш, Івано-Франківська обл.</t>
  </si>
  <si>
    <t>за КОАТУУ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</si>
  <si>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</si>
  <si>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Управління економічного розвитку міста</t>
  </si>
  <si>
    <t>за СПОДУ</t>
  </si>
  <si>
    <t xml:space="preserve">Галузь     </t>
  </si>
  <si>
    <t>за ЗКГНГ</t>
  </si>
  <si>
    <t xml:space="preserve">Вид економічної діяльності    </t>
  </si>
  <si>
    <t>Надання в оренду й експлуатацію власного чи орендованого нерухомого майна</t>
  </si>
  <si>
    <t xml:space="preserve">за  КВЕД  </t>
  </si>
  <si>
    <t>68.20</t>
  </si>
  <si>
    <t>Одиниця виміру: тис.грн.</t>
  </si>
  <si>
    <t>Форма власності</t>
  </si>
  <si>
    <t xml:space="preserve">комунальна </t>
  </si>
  <si>
    <t xml:space="preserve">Чисельність працівників  </t>
  </si>
  <si>
    <t xml:space="preserve">Місцезнаходження  </t>
  </si>
  <si>
    <t>вул. І.Франка, 1. м. Калуш, Івано-Франківська обл.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</si>
  <si>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</si>
  <si>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</si>
  <si>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</si>
  <si>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>І. Формування фінансових результатів</t>
  </si>
  <si>
    <t xml:space="preserve">Код рядка </t>
  </si>
  <si>
    <t>Факт попереднього року</t>
  </si>
  <si>
    <t xml:space="preserve"> План поточного року</t>
  </si>
  <si>
    <t>Факт поточного року (прогноз)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</si>
  <si>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</si>
  <si>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</si>
  <si>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</si>
  <si>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</si>
  <si>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</si>
  <si>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</si>
  <si>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</si>
  <si>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</si>
  <si>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</si>
  <si>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</si>
  <si>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</si>
  <si>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</si>
  <si>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</si>
  <si>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</si>
  <si>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t>004</t>
  </si>
  <si>
    <t>2024 (к.5) -суми к.8 звіту за 3 квартал 2024 року + приблизно за 4 квартал</t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</si>
  <si>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</si>
  <si>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</si>
  <si>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</si>
  <si>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</si>
  <si>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</si>
  <si>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Дохід від участі в капіталі (розшифрування)</t>
  </si>
  <si>
    <t>008</t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</si>
  <si>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</si>
  <si>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t>009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</si>
  <si>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(амортизація безкоштовно отриманих основних засобів)</t>
    </r>
  </si>
  <si>
    <t>010</t>
  </si>
  <si>
    <t>рах745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</si>
  <si>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</si>
  <si>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</si>
  <si>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Дохід з місцевого бюджету за цільовими програмами, у тому числі:</t>
  </si>
  <si>
    <t>012</t>
  </si>
  <si>
    <t>Програми здійснення КМР фінансової підтримки КП«Калуський  муніципальний ринок» на  2020 – 2025 роки</t>
  </si>
  <si>
    <t>012/1</t>
  </si>
  <si>
    <t>Усього доходів (без врахування доходу з місцевого бюджету за програмами)</t>
  </si>
  <si>
    <t>013</t>
  </si>
  <si>
    <t>Усього доходів</t>
  </si>
  <si>
    <t>014</t>
  </si>
  <si>
    <t>Витрати</t>
  </si>
  <si>
    <t>015</t>
  </si>
  <si>
    <t>Адміністративні витрати, усього, у тому числі:</t>
  </si>
  <si>
    <t>016</t>
  </si>
  <si>
    <t>витрати, пов’язані з використанням службових автомобілів</t>
  </si>
  <si>
    <t>016/1</t>
  </si>
  <si>
    <t>016/2</t>
  </si>
  <si>
    <t>витрати на страхові послуги</t>
  </si>
  <si>
    <t>016/3</t>
  </si>
  <si>
    <t>витрати на аудиторські послуги</t>
  </si>
  <si>
    <t>016/4</t>
  </si>
  <si>
    <t>016/5</t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</si>
  <si>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</si>
  <si>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t>017</t>
  </si>
  <si>
    <r>
      <t xml:space="preserve">Інші операційні витрати </t>
    </r>
    <r>
      <rPr>
        <i/>
        <sz val="12"/>
        <rFont val="Arial"/>
        <family val="2"/>
        <charset val="204"/>
      </rPr>
      <t xml:space="preserve"> амортизаціні витрати</t>
    </r>
  </si>
  <si>
    <t>018</t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</si>
  <si>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</si>
  <si>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t>019</t>
  </si>
  <si>
    <t xml:space="preserve"> </t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</si>
  <si>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</si>
  <si>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t>020</t>
  </si>
  <si>
    <t>021</t>
  </si>
  <si>
    <t>Податок на прибуток від звичайної діяльності</t>
  </si>
  <si>
    <t>022</t>
  </si>
  <si>
    <t>Надзвичайні витрати (невідшкодовані збитки)</t>
  </si>
  <si>
    <t>023</t>
  </si>
  <si>
    <t>Усього витрати (за рахунок місцевого бюджету)</t>
  </si>
  <si>
    <t>024</t>
  </si>
  <si>
    <t>Усього витрати</t>
  </si>
  <si>
    <t>025</t>
  </si>
  <si>
    <t>Фінансові результати діяльності:</t>
  </si>
  <si>
    <t>Валовий прибуток (збиток)</t>
  </si>
  <si>
    <t>026</t>
  </si>
  <si>
    <t>Фінансовий результат від операційної діяльності</t>
  </si>
  <si>
    <t>027</t>
  </si>
  <si>
    <t>Фінансовий результат від звичайної діяльності до оподаткування</t>
  </si>
  <si>
    <t>028</t>
  </si>
  <si>
    <t>Частка меншості</t>
  </si>
  <si>
    <t>029</t>
  </si>
  <si>
    <t>Чистий  прибуток (збиток), у тому числі:</t>
  </si>
  <si>
    <t>030</t>
  </si>
  <si>
    <t xml:space="preserve">прибуток </t>
  </si>
  <si>
    <t>030/1</t>
  </si>
  <si>
    <t>збиток</t>
  </si>
  <si>
    <t>030/2</t>
  </si>
  <si>
    <t>ІІ. Розподіл чистого прибутку</t>
  </si>
  <si>
    <t>Відрахування частини прибутку (доходу)</t>
  </si>
  <si>
    <t>031</t>
  </si>
  <si>
    <t>яка підлягає зарахуванню до загального фонду міського бюджету</t>
  </si>
  <si>
    <t>031/1</t>
  </si>
  <si>
    <t>господарськими товариствами, у статутному фонді яких більше 50 відсотків акцій (часток, паїв) належать державі</t>
  </si>
  <si>
    <t>031/2</t>
  </si>
  <si>
    <t>Залишок нерозподіленого прибутку (непокритого збитку) на початок звітного періоду</t>
  </si>
  <si>
    <t>032</t>
  </si>
  <si>
    <t>Розвиток виробництва</t>
  </si>
  <si>
    <t>033</t>
  </si>
  <si>
    <t>у тому числі за основними видами діяльності згідно з КВЕД</t>
  </si>
  <si>
    <t>033/1</t>
  </si>
  <si>
    <t>Резервний фонд</t>
  </si>
  <si>
    <t>034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</si>
  <si>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</si>
  <si>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035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</si>
  <si>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</si>
  <si>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t>036</t>
  </si>
  <si>
    <t>Залишок нерозподіленого прибутку (непокритого збитку) на кінець звітного періоду</t>
  </si>
  <si>
    <t>037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</si>
  <si>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</si>
  <si>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</si>
  <si>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038</t>
  </si>
  <si>
    <t>податок на прибуток</t>
  </si>
  <si>
    <t>038/1</t>
  </si>
  <si>
    <t>акцизний збір</t>
  </si>
  <si>
    <t>038/2</t>
  </si>
  <si>
    <t>ПДВ, що підлягає сплаті до бюджету за підсумками звітного періоду</t>
  </si>
  <si>
    <t>038/3</t>
  </si>
  <si>
    <t>ПДВ, що підлягає відшкодуванню з бюджету за підсумками звітного періоду</t>
  </si>
  <si>
    <t>038/4</t>
  </si>
  <si>
    <t>рентні платежі</t>
  </si>
  <si>
    <t>038/5</t>
  </si>
  <si>
    <t>ресурсні платежі</t>
  </si>
  <si>
    <t>038/6</t>
  </si>
  <si>
    <t>038/7</t>
  </si>
  <si>
    <t xml:space="preserve">відрахування частини чистого прибутку державними підприємствами </t>
  </si>
  <si>
    <t>038/7/1</t>
  </si>
  <si>
    <t>Погашення податкової заборгованості,  у тому числі:</t>
  </si>
  <si>
    <t>039</t>
  </si>
  <si>
    <t>погашення реструктуризованих та відстрочених сум, що підлягають сплаті у поточному році до бюджету</t>
  </si>
  <si>
    <t>039/1</t>
  </si>
  <si>
    <t>до державних цільових фондів</t>
  </si>
  <si>
    <t>039/2</t>
  </si>
  <si>
    <t>неустойки (штрафи, пені)</t>
  </si>
  <si>
    <t>039/3</t>
  </si>
  <si>
    <t>Внески до державних цільових фондів,  у тому числі:</t>
  </si>
  <si>
    <t>040</t>
  </si>
  <si>
    <t>Єдиний соціальний внесок</t>
  </si>
  <si>
    <t>040/1</t>
  </si>
  <si>
    <t>ПДФО</t>
  </si>
  <si>
    <t>040/2</t>
  </si>
  <si>
    <t>Військовий збір</t>
  </si>
  <si>
    <t>040/3</t>
  </si>
  <si>
    <t>Інші обов’язкові платежі, у тому числі:</t>
  </si>
  <si>
    <t>041</t>
  </si>
  <si>
    <t>041/1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</si>
  <si>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</si>
  <si>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t>041/2</t>
  </si>
  <si>
    <t>ІV. Дані про персонал та витрати на оплату праці</t>
  </si>
  <si>
    <t>Штатна чисельність працівників</t>
  </si>
  <si>
    <t>042</t>
  </si>
  <si>
    <t>Витрати на оплату праці, у т.ч.:</t>
  </si>
  <si>
    <t>043</t>
  </si>
  <si>
    <t>Заробітна плата 2110</t>
  </si>
  <si>
    <t>043/1</t>
  </si>
  <si>
    <t>Нарахування на оплату праці 2120</t>
  </si>
  <si>
    <t>043/2</t>
  </si>
  <si>
    <t>Л.Я.ОНУФРИК</t>
  </si>
  <si>
    <t>(ініціали, прізвище)</t>
  </si>
  <si>
    <t>Г.М.ЛІЩИНСЬКА</t>
  </si>
  <si>
    <t>М.П.</t>
  </si>
  <si>
    <t>"____" ________________ 2025р.</t>
  </si>
  <si>
    <t xml:space="preserve"> "_____" __________________ 2025р.</t>
  </si>
  <si>
    <t>ФІНАНСОВИЙ ПЛАН ПІДПРИЄМСТВА НА  2026 рік</t>
  </si>
  <si>
    <t>2024(к.3)- суми к.8 звіту за 4 квартал 2024р.</t>
  </si>
  <si>
    <t>витрати на консалтингові послуги  (тіло кредиту по договору лізингу)</t>
  </si>
  <si>
    <r>
      <t xml:space="preserve">Інші витрати </t>
    </r>
    <r>
      <rPr>
        <i/>
        <sz val="12"/>
        <rFont val="Arial"/>
        <family val="2"/>
        <charset val="204"/>
      </rPr>
      <t>( % банку по договору лізингу)</t>
    </r>
  </si>
  <si>
    <t>2025 (к.4) -суми к.6 звіту на 2025 рік</t>
  </si>
  <si>
    <t>Директор                                                                                                 ____________________</t>
  </si>
  <si>
    <t>__________________</t>
  </si>
  <si>
    <t>____________________________</t>
  </si>
  <si>
    <t>Бухгалтер</t>
  </si>
  <si>
    <r>
      <t xml:space="preserve">Інші операційні доходи </t>
    </r>
    <r>
      <rPr>
        <i/>
        <sz val="12"/>
        <rFont val="Arial"/>
        <family val="2"/>
        <charset val="204"/>
      </rPr>
      <t xml:space="preserve">(розшифрувати) </t>
    </r>
  </si>
  <si>
    <t>016/5/1</t>
  </si>
  <si>
    <t>інші адміністративні витрати:</t>
  </si>
  <si>
    <t>оплата праці адмінперсоналу</t>
  </si>
  <si>
    <t xml:space="preserve">нарахування на оплата праці </t>
  </si>
  <si>
    <t>016/5/2</t>
  </si>
  <si>
    <t>послуги банку</t>
  </si>
  <si>
    <t>016/5/3</t>
  </si>
  <si>
    <t>канцтовари</t>
  </si>
  <si>
    <t>016/5/4</t>
  </si>
  <si>
    <t xml:space="preserve">обслуговування офісних програм, пристроїв </t>
  </si>
  <si>
    <t>016/5/5</t>
  </si>
  <si>
    <t>комунальні послуги для офісу</t>
  </si>
  <si>
    <t>016/5/6</t>
  </si>
  <si>
    <t>8,41 інвалід</t>
  </si>
  <si>
    <t>92 канц</t>
  </si>
  <si>
    <t>катридж+медок</t>
  </si>
  <si>
    <t>світло офіс</t>
  </si>
  <si>
    <t xml:space="preserve">збіл.з/п, </t>
  </si>
  <si>
    <t>відпустки+мат.допом.</t>
  </si>
  <si>
    <t>015/1</t>
  </si>
  <si>
    <t>015/2</t>
  </si>
  <si>
    <t>015/3</t>
  </si>
  <si>
    <t>015/4</t>
  </si>
  <si>
    <t>015/5</t>
  </si>
  <si>
    <t>оплата праці</t>
  </si>
  <si>
    <t>нарахування на оплату праці</t>
  </si>
  <si>
    <t>матеріальні витрати</t>
  </si>
  <si>
    <t>комунальні послуги та енергоносії</t>
  </si>
  <si>
    <t>амортизація основних засобів</t>
  </si>
  <si>
    <t>92  банк</t>
  </si>
  <si>
    <t>Онуфрик Любомир Ярославович</t>
  </si>
  <si>
    <t>тис. грн.</t>
  </si>
  <si>
    <t>Комунальне підприємство "Калуський муніципальний ринок"</t>
  </si>
  <si>
    <t xml:space="preserve"> _________________ Богдан Білецький</t>
  </si>
  <si>
    <t>0665279848</t>
  </si>
  <si>
    <t>зп по новій штатці без адмінперсоналу</t>
  </si>
  <si>
    <t>UA26060170010082672</t>
  </si>
  <si>
    <t>світло+сміття+вода обороти рах.91 +додати ще за лист., грудень</t>
  </si>
  <si>
    <t>рах.13 оз+мнма</t>
  </si>
  <si>
    <t>рро+дезінф</t>
  </si>
  <si>
    <t>015/6</t>
  </si>
  <si>
    <t>орендна плата</t>
  </si>
  <si>
    <t>земельний податок</t>
  </si>
  <si>
    <t>015/7</t>
  </si>
  <si>
    <t>у-ня</t>
  </si>
  <si>
    <t>зем. Податок</t>
  </si>
  <si>
    <t>рах.745 тимч.споруди</t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</si>
  <si>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в т.ч.</t>
    </r>
    <r>
      <rPr>
        <sz val="12"/>
        <rFont val="Arial"/>
        <family val="2"/>
        <charset val="204"/>
      </rPr>
      <t>:</t>
    </r>
  </si>
  <si>
    <r>
      <t xml:space="preserve">інші податки, у тому числі </t>
    </r>
    <r>
      <rPr>
        <i/>
        <sz val="12"/>
        <rFont val="Arial"/>
        <family val="2"/>
        <charset val="204"/>
      </rPr>
      <t xml:space="preserve"> (земельний МПЗ)</t>
    </r>
  </si>
  <si>
    <t>мпз звіт</t>
  </si>
  <si>
    <t xml:space="preserve">місцеві податки та збори </t>
  </si>
  <si>
    <t>16.12.2025   №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</si>
</sst>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5" x14ac:knownFonts="1">
    <font>
      <sz val="10"/>
      <name val="Arial Cyr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Arial Narrow"/>
      <family val="2"/>
      <charset val="204"/>
    </font>
    <font>
      <b/>
      <sz val="11"/>
      <name val="Arial"/>
      <family val="2"/>
      <charset val="204"/>
    </font>
    <font>
      <b/>
      <sz val="16"/>
      <name val="Arial Narrow"/>
      <family val="2"/>
      <charset val="204"/>
    </font>
    <font>
      <b/>
      <sz val="15"/>
      <name val="Arial"/>
      <family val="2"/>
      <charset val="204"/>
    </font>
    <font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u/>
      <sz val="16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4"/>
      <name val="Arial Cyr"/>
      <family val="2"/>
      <charset val="204"/>
    </font>
    <font>
      <b/>
      <i/>
      <sz val="14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 Cyr"/>
      <family val="2"/>
      <charset val="204"/>
    </font>
    <font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0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0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" fillId="2" borderId="0" xfId="0" applyFont="1" applyFill="1"/>
    <xf numFmtId="0" fontId="7" fillId="2" borderId="0" xfId="0" applyFont="1" applyFill="1" applyBorder="1" applyAlignment="1"/>
    <xf numFmtId="0" fontId="1" fillId="2" borderId="0" xfId="0" applyFont="1" applyFill="1" applyAlignment="1">
      <alignment horizontal="center" vertical="top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/>
    <xf numFmtId="0" fontId="7" fillId="2" borderId="6" xfId="0" applyFont="1" applyFill="1" applyBorder="1" applyAlignment="1"/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wrapText="1"/>
    </xf>
    <xf numFmtId="0" fontId="4" fillId="2" borderId="7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/>
    <xf numFmtId="0" fontId="21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vertical="center"/>
    </xf>
    <xf numFmtId="164" fontId="19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/>
    </xf>
    <xf numFmtId="2" fontId="4" fillId="4" borderId="3" xfId="0" applyNumberFormat="1" applyFont="1" applyFill="1" applyBorder="1"/>
    <xf numFmtId="164" fontId="7" fillId="2" borderId="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vertical="center"/>
    </xf>
    <xf numFmtId="2" fontId="4" fillId="3" borderId="3" xfId="0" applyNumberFormat="1" applyFont="1" applyFill="1" applyBorder="1"/>
    <xf numFmtId="49" fontId="7" fillId="3" borderId="3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/>
    <xf numFmtId="0" fontId="7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2" fontId="4" fillId="5" borderId="3" xfId="0" applyNumberFormat="1" applyFont="1" applyFill="1" applyBorder="1"/>
    <xf numFmtId="2" fontId="7" fillId="5" borderId="3" xfId="0" applyNumberFormat="1" applyFont="1" applyFill="1" applyBorder="1"/>
    <xf numFmtId="0" fontId="7" fillId="2" borderId="3" xfId="0" applyFont="1" applyFill="1" applyBorder="1" applyAlignment="1">
      <alignment vertical="center" wrapText="1"/>
    </xf>
    <xf numFmtId="164" fontId="7" fillId="4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9" fontId="23" fillId="2" borderId="3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2" fontId="26" fillId="3" borderId="3" xfId="0" applyNumberFormat="1" applyFont="1" applyFill="1" applyBorder="1"/>
    <xf numFmtId="0" fontId="20" fillId="6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vertical="center" wrapText="1"/>
    </xf>
    <xf numFmtId="164" fontId="28" fillId="6" borderId="3" xfId="0" applyNumberFormat="1" applyFont="1" applyFill="1" applyBorder="1" applyAlignment="1">
      <alignment vertical="center" wrapText="1"/>
    </xf>
    <xf numFmtId="49" fontId="7" fillId="7" borderId="3" xfId="0" applyNumberFormat="1" applyFont="1" applyFill="1" applyBorder="1" applyAlignment="1">
      <alignment horizontal="center" vertical="center"/>
    </xf>
    <xf numFmtId="2" fontId="7" fillId="7" borderId="3" xfId="0" applyNumberFormat="1" applyFont="1" applyFill="1" applyBorder="1" applyAlignment="1">
      <alignment vertical="center"/>
    </xf>
    <xf numFmtId="4" fontId="4" fillId="7" borderId="3" xfId="0" applyNumberFormat="1" applyFont="1" applyFill="1" applyBorder="1" applyAlignment="1">
      <alignment vertical="center"/>
    </xf>
    <xf numFmtId="2" fontId="4" fillId="7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horizontal="right" vertical="center" wrapText="1"/>
    </xf>
    <xf numFmtId="4" fontId="4" fillId="4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7" borderId="3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vertical="center"/>
    </xf>
    <xf numFmtId="2" fontId="4" fillId="2" borderId="3" xfId="0" applyNumberFormat="1" applyFont="1" applyFill="1" applyBorder="1"/>
    <xf numFmtId="0" fontId="30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19" fillId="2" borderId="0" xfId="0" applyFont="1" applyFill="1" applyAlignment="1">
      <alignment horizontal="left" vertical="center"/>
    </xf>
    <xf numFmtId="2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 wrapText="1"/>
    </xf>
    <xf numFmtId="164" fontId="43" fillId="2" borderId="3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2" fontId="43" fillId="3" borderId="3" xfId="0" applyNumberFormat="1" applyFont="1" applyFill="1" applyBorder="1"/>
    <xf numFmtId="2" fontId="43" fillId="5" borderId="3" xfId="0" applyNumberFormat="1" applyFont="1" applyFill="1" applyBorder="1"/>
    <xf numFmtId="0" fontId="24" fillId="2" borderId="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43" fillId="5" borderId="3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 wrapText="1"/>
    </xf>
    <xf numFmtId="4" fontId="4" fillId="8" borderId="3" xfId="0" applyNumberFormat="1" applyFont="1" applyFill="1" applyBorder="1" applyAlignment="1">
      <alignment horizontal="center" vertical="center" wrapText="1"/>
    </xf>
    <xf numFmtId="4" fontId="4" fillId="8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vertical="center" wrapText="1"/>
    </xf>
    <xf numFmtId="49" fontId="25" fillId="6" borderId="3" xfId="0" applyNumberFormat="1" applyFont="1" applyFill="1" applyBorder="1" applyAlignment="1">
      <alignment horizontal="center" vertical="center"/>
    </xf>
    <xf numFmtId="2" fontId="26" fillId="6" borderId="3" xfId="0" applyNumberFormat="1" applyFont="1" applyFill="1" applyBorder="1" applyAlignment="1">
      <alignment horizontal="center" vertical="center"/>
    </xf>
    <xf numFmtId="2" fontId="26" fillId="6" borderId="3" xfId="0" applyNumberFormat="1" applyFont="1" applyFill="1" applyBorder="1" applyAlignment="1">
      <alignment horizontal="right" vertical="center"/>
    </xf>
    <xf numFmtId="0" fontId="25" fillId="6" borderId="3" xfId="0" applyFont="1" applyFill="1" applyBorder="1" applyAlignment="1">
      <alignment horizontal="center" vertical="center"/>
    </xf>
    <xf numFmtId="2" fontId="31" fillId="6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 wrapText="1"/>
    </xf>
    <xf numFmtId="4" fontId="7" fillId="9" borderId="3" xfId="0" applyNumberFormat="1" applyFont="1" applyFill="1" applyBorder="1" applyAlignment="1">
      <alignment horizontal="center" vertical="center" wrapText="1"/>
    </xf>
    <xf numFmtId="164" fontId="7" fillId="9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49" fontId="23" fillId="5" borderId="3" xfId="0" applyNumberFormat="1" applyFont="1" applyFill="1" applyBorder="1" applyAlignment="1">
      <alignment horizontal="center" vertical="center"/>
    </xf>
    <xf numFmtId="4" fontId="32" fillId="5" borderId="3" xfId="0" applyNumberFormat="1" applyFont="1" applyFill="1" applyBorder="1" applyAlignment="1">
      <alignment horizontal="center" vertical="center" wrapText="1"/>
    </xf>
    <xf numFmtId="164" fontId="33" fillId="2" borderId="3" xfId="0" applyNumberFormat="1" applyFont="1" applyFill="1" applyBorder="1" applyAlignment="1">
      <alignment horizontal="center" vertical="center" wrapText="1"/>
    </xf>
    <xf numFmtId="164" fontId="33" fillId="2" borderId="3" xfId="0" applyNumberFormat="1" applyFont="1" applyFill="1" applyBorder="1" applyAlignment="1">
      <alignment horizontal="right" vertical="center" wrapText="1"/>
    </xf>
    <xf numFmtId="164" fontId="34" fillId="2" borderId="3" xfId="0" applyNumberFormat="1" applyFont="1" applyFill="1" applyBorder="1" applyAlignment="1">
      <alignment horizontal="right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3" fontId="35" fillId="2" borderId="3" xfId="0" applyNumberFormat="1" applyFont="1" applyFill="1" applyBorder="1" applyAlignment="1">
      <alignment horizontal="right" vertical="center" wrapText="1"/>
    </xf>
    <xf numFmtId="3" fontId="33" fillId="2" borderId="3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3" fontId="33" fillId="2" borderId="3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right" vertical="center" wrapText="1"/>
    </xf>
    <xf numFmtId="0" fontId="5" fillId="10" borderId="3" xfId="0" applyFont="1" applyFill="1" applyBorder="1" applyAlignment="1">
      <alignment horizontal="center" vertical="center" wrapText="1"/>
    </xf>
    <xf numFmtId="49" fontId="5" fillId="10" borderId="3" xfId="0" applyNumberFormat="1" applyFont="1" applyFill="1" applyBorder="1" applyAlignment="1">
      <alignment horizontal="center" vertical="center"/>
    </xf>
    <xf numFmtId="164" fontId="20" fillId="10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/>
    </xf>
    <xf numFmtId="4" fontId="7" fillId="8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right" vertical="center" wrapText="1"/>
    </xf>
    <xf numFmtId="0" fontId="7" fillId="8" borderId="3" xfId="0" applyFont="1" applyFill="1" applyBorder="1" applyAlignment="1">
      <alignment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20" fillId="10" borderId="3" xfId="0" applyFont="1" applyFill="1" applyBorder="1" applyAlignment="1">
      <alignment horizontal="center" vertical="center" wrapText="1"/>
    </xf>
    <xf numFmtId="4" fontId="20" fillId="10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11" fillId="2" borderId="6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164" fontId="4" fillId="2" borderId="8" xfId="0" applyNumberFormat="1" applyFont="1" applyFill="1" applyBorder="1" applyAlignment="1">
      <alignment horizontal="right" vertical="center" wrapText="1"/>
    </xf>
    <xf numFmtId="4" fontId="29" fillId="2" borderId="8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wrapText="1"/>
    </xf>
    <xf numFmtId="9" fontId="4" fillId="4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9" fontId="5" fillId="2" borderId="0" xfId="0" applyNumberFormat="1" applyFont="1" applyFill="1" applyBorder="1" applyAlignment="1">
      <alignment horizontal="center"/>
    </xf>
    <xf numFmtId="9" fontId="4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9" fontId="7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0" fontId="37" fillId="2" borderId="0" xfId="0" applyFont="1" applyFill="1" applyBorder="1"/>
    <xf numFmtId="0" fontId="7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horizontal="center" vertical="center"/>
    </xf>
    <xf numFmtId="164" fontId="38" fillId="2" borderId="0" xfId="0" applyNumberFormat="1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29" fillId="2" borderId="0" xfId="0" applyFont="1" applyFill="1" applyBorder="1" applyAlignment="1"/>
    <xf numFmtId="3" fontId="4" fillId="2" borderId="8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7" fillId="7" borderId="3" xfId="0" applyNumberFormat="1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horizontal="right" vertical="center"/>
    </xf>
    <xf numFmtId="4" fontId="7" fillId="8" borderId="3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wrapText="1"/>
    </xf>
    <xf numFmtId="0" fontId="7" fillId="7" borderId="3" xfId="0" applyFont="1" applyFill="1" applyBorder="1" applyAlignment="1">
      <alignment vertical="center" wrapText="1"/>
    </xf>
    <xf numFmtId="49" fontId="7" fillId="2" borderId="2" xfId="0" applyNumberFormat="1" applyFont="1" applyFill="1" applyBorder="1"/>
    <xf numFmtId="2" fontId="30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30" fillId="2" borderId="0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vertical="center"/>
    </xf>
    <xf numFmtId="164" fontId="29" fillId="2" borderId="3" xfId="0" applyNumberFormat="1" applyFont="1" applyFill="1" applyBorder="1" applyAlignment="1">
      <alignment vertical="center"/>
    </xf>
    <xf numFmtId="4" fontId="29" fillId="2" borderId="3" xfId="0" applyNumberFormat="1" applyFont="1" applyFill="1" applyBorder="1" applyAlignment="1">
      <alignment vertical="center"/>
    </xf>
    <xf numFmtId="164" fontId="44" fillId="2" borderId="3" xfId="0" applyNumberFormat="1" applyFont="1" applyFill="1" applyBorder="1" applyAlignment="1">
      <alignment vertical="center"/>
    </xf>
    <xf numFmtId="164" fontId="32" fillId="5" borderId="3" xfId="0" applyNumberFormat="1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49" fontId="7" fillId="2" borderId="7" xfId="0" applyNumberFormat="1" applyFont="1" applyFill="1" applyBorder="1"/>
    <xf numFmtId="0" fontId="14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7" fillId="2" borderId="4" xfId="0" applyFont="1" applyFill="1" applyBorder="1" applyAlignment="1">
      <alignment horizontal="right"/>
    </xf>
    <xf numFmtId="0" fontId="1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0" fontId="4" fillId="11" borderId="10" xfId="0" applyFont="1" applyFill="1" applyBorder="1" applyAlignment="1">
      <alignment horizontal="center" wrapText="1"/>
    </xf>
    <xf numFmtId="0" fontId="4" fillId="11" borderId="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2" fontId="30" fillId="2" borderId="10" xfId="0" applyNumberFormat="1" applyFont="1" applyFill="1" applyBorder="1" applyAlignment="1">
      <alignment horizontal="center" vertical="center" wrapText="1"/>
    </xf>
    <xf numFmtId="2" fontId="30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/>
    </xf>
    <xf numFmtId="0" fontId="36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70"/>
  <sheetViews>
    <sheetView tabSelected="1" view="pageBreakPreview" topLeftCell="A106" zoomScale="75" zoomScaleNormal="75" workbookViewId="0">
      <selection activeCell="B26" sqref="B26:I26"/>
    </sheetView>
  </sheetViews>
  <sheetFormatPr defaultRowHeight="15.75" x14ac:dyDescent="0.25"/>
  <cols>
    <col min="1" max="1" width="48.28515625" style="8" customWidth="1"/>
    <col min="2" max="2" width="12.5703125" style="9" customWidth="1"/>
    <col min="3" max="3" width="14.5703125" style="9" customWidth="1"/>
    <col min="4" max="4" width="14" style="9" customWidth="1"/>
    <col min="5" max="5" width="14.28515625" style="8" customWidth="1"/>
    <col min="6" max="6" width="14.140625" style="8" customWidth="1"/>
    <col min="7" max="7" width="13.7109375" style="8" customWidth="1"/>
    <col min="8" max="8" width="12.7109375" style="8" customWidth="1"/>
    <col min="9" max="9" width="13.85546875" style="8" customWidth="1"/>
    <col min="10" max="10" width="16.28515625" style="8" customWidth="1"/>
    <col min="11" max="11" width="13.85546875" style="10" hidden="1" customWidth="1"/>
    <col min="12" max="12" width="18.7109375" style="8" hidden="1" customWidth="1"/>
    <col min="13" max="22" width="9.140625" style="8" hidden="1" customWidth="1"/>
    <col min="23" max="16384" width="9.140625" style="8"/>
  </cols>
  <sheetData>
    <row r="1" spans="1:11" x14ac:dyDescent="0.25">
      <c r="A1" s="224" t="s">
        <v>0</v>
      </c>
      <c r="B1" s="224"/>
      <c r="C1" s="11"/>
      <c r="D1" s="11"/>
      <c r="G1" s="225" t="s">
        <v>1</v>
      </c>
      <c r="H1" s="225"/>
      <c r="I1" s="225"/>
      <c r="J1" s="225"/>
    </row>
    <row r="2" spans="1:11" x14ac:dyDescent="0.25">
      <c r="A2" s="12" t="s">
        <v>2</v>
      </c>
      <c r="B2" s="13"/>
      <c r="G2" s="225" t="s">
        <v>3</v>
      </c>
      <c r="H2" s="225"/>
      <c r="I2" s="225"/>
      <c r="J2" s="225"/>
    </row>
    <row r="3" spans="1:11" x14ac:dyDescent="0.25">
      <c r="A3" s="14" t="s">
        <v>4</v>
      </c>
      <c r="B3" s="15"/>
      <c r="G3" s="225" t="s">
        <v>5</v>
      </c>
      <c r="H3" s="225"/>
      <c r="I3" s="225"/>
      <c r="J3" s="225"/>
    </row>
    <row r="4" spans="1:11" x14ac:dyDescent="0.25">
      <c r="A4" s="12" t="s">
        <v>6</v>
      </c>
      <c r="B4" s="15"/>
      <c r="G4" s="225" t="s">
        <v>7</v>
      </c>
      <c r="H4" s="225"/>
      <c r="I4" s="225"/>
      <c r="J4" s="225"/>
    </row>
    <row r="5" spans="1:11" ht="22.5" customHeight="1" x14ac:dyDescent="0.25">
      <c r="A5" s="226" t="s">
        <v>203</v>
      </c>
      <c r="B5" s="226"/>
      <c r="C5" s="16"/>
      <c r="D5" s="16"/>
      <c r="E5" s="17"/>
      <c r="F5" s="17"/>
      <c r="G5" s="225"/>
      <c r="H5" s="225"/>
      <c r="I5" s="225"/>
      <c r="J5" s="225"/>
    </row>
    <row r="6" spans="1:11" ht="9" customHeight="1" x14ac:dyDescent="0.25">
      <c r="B6" s="17"/>
      <c r="C6" s="17"/>
      <c r="D6" s="17"/>
      <c r="E6" s="17"/>
      <c r="F6" s="17"/>
      <c r="G6" s="18"/>
      <c r="H6" s="18"/>
      <c r="I6" s="18"/>
      <c r="J6" s="18"/>
    </row>
    <row r="7" spans="1:11" x14ac:dyDescent="0.25">
      <c r="A7" s="223"/>
      <c r="B7" s="223"/>
      <c r="C7" s="19"/>
      <c r="D7" s="19"/>
      <c r="E7" s="20"/>
      <c r="F7" s="20"/>
      <c r="G7" s="224" t="s">
        <v>8</v>
      </c>
      <c r="H7" s="224"/>
      <c r="I7" s="224"/>
      <c r="J7" s="224"/>
    </row>
    <row r="8" spans="1:11" s="1" customFormat="1" ht="15" customHeight="1" x14ac:dyDescent="0.2">
      <c r="E8" s="21"/>
      <c r="F8" s="21"/>
      <c r="G8" s="227" t="s">
        <v>9</v>
      </c>
      <c r="H8" s="227"/>
      <c r="I8" s="227"/>
      <c r="J8" s="227"/>
      <c r="K8" s="98"/>
    </row>
    <row r="9" spans="1:11" ht="16.5" customHeight="1" x14ac:dyDescent="0.25">
      <c r="A9" s="22" t="s">
        <v>10</v>
      </c>
      <c r="B9" s="22"/>
      <c r="C9" s="22"/>
      <c r="D9" s="22"/>
      <c r="E9" s="22"/>
      <c r="F9" s="22"/>
      <c r="G9" s="228" t="s">
        <v>11</v>
      </c>
      <c r="H9" s="228"/>
      <c r="I9" s="228"/>
      <c r="J9" s="228"/>
    </row>
    <row r="10" spans="1:11" s="1" customFormat="1" ht="19.5" customHeight="1" x14ac:dyDescent="0.2">
      <c r="A10" s="22" t="s">
        <v>12</v>
      </c>
      <c r="B10" s="22"/>
      <c r="C10" s="23"/>
      <c r="D10" s="23"/>
      <c r="E10" s="21"/>
      <c r="F10" s="21"/>
      <c r="G10" s="229" t="s">
        <v>266</v>
      </c>
      <c r="H10" s="229"/>
      <c r="I10" s="229"/>
      <c r="J10" s="229"/>
      <c r="K10" s="98"/>
    </row>
    <row r="11" spans="1:11" ht="17.25" customHeight="1" x14ac:dyDescent="0.25">
      <c r="A11" s="230" t="s">
        <v>13</v>
      </c>
      <c r="B11" s="230"/>
      <c r="C11" s="16"/>
      <c r="D11" s="16"/>
      <c r="E11" s="25"/>
      <c r="F11" s="25"/>
      <c r="G11" s="231"/>
      <c r="H11" s="231"/>
      <c r="I11" s="231"/>
      <c r="J11" s="231"/>
    </row>
    <row r="12" spans="1:11" ht="19.5" customHeight="1" x14ac:dyDescent="0.25">
      <c r="A12" s="8" t="s">
        <v>248</v>
      </c>
      <c r="E12" s="25"/>
      <c r="F12" s="25"/>
      <c r="G12" s="22"/>
      <c r="H12" s="22"/>
      <c r="I12" s="22"/>
      <c r="J12" s="9"/>
    </row>
    <row r="13" spans="1:11" s="1" customFormat="1" ht="16.5" customHeight="1" x14ac:dyDescent="0.25">
      <c r="A13" s="8" t="s">
        <v>204</v>
      </c>
      <c r="B13" s="26"/>
      <c r="C13" s="26"/>
      <c r="D13" s="26"/>
      <c r="E13" s="21"/>
      <c r="F13" s="21"/>
      <c r="G13" s="224"/>
      <c r="H13" s="224"/>
      <c r="I13" s="224"/>
      <c r="J13" s="224"/>
      <c r="K13" s="98"/>
    </row>
    <row r="14" spans="1:11" s="1" customFormat="1" ht="15" x14ac:dyDescent="0.2">
      <c r="B14" s="26"/>
      <c r="C14" s="26"/>
      <c r="D14" s="26"/>
      <c r="E14" s="21"/>
      <c r="F14" s="21"/>
      <c r="G14" s="230"/>
      <c r="H14" s="230"/>
      <c r="I14" s="230"/>
      <c r="J14" s="230"/>
      <c r="K14" s="98"/>
    </row>
    <row r="15" spans="1:11" x14ac:dyDescent="0.25">
      <c r="B15" s="27"/>
      <c r="C15" s="27"/>
      <c r="D15" s="27"/>
      <c r="E15" s="27"/>
      <c r="F15" s="27"/>
      <c r="G15" s="232"/>
      <c r="H15" s="232"/>
      <c r="I15" s="232"/>
      <c r="J15" s="99" t="s">
        <v>14</v>
      </c>
    </row>
    <row r="16" spans="1:11" x14ac:dyDescent="0.25">
      <c r="A16" s="28" t="s">
        <v>15</v>
      </c>
      <c r="B16" s="28"/>
      <c r="C16" s="28"/>
      <c r="D16" s="28"/>
      <c r="E16" s="28"/>
      <c r="F16" s="28"/>
      <c r="G16" s="9"/>
      <c r="H16" s="29"/>
      <c r="I16" s="100" t="s">
        <v>16</v>
      </c>
      <c r="J16" s="101">
        <v>2026</v>
      </c>
    </row>
    <row r="17" spans="1:10" ht="32.450000000000003" customHeight="1" x14ac:dyDescent="0.25">
      <c r="A17" s="30" t="s">
        <v>17</v>
      </c>
      <c r="B17" s="233" t="s">
        <v>247</v>
      </c>
      <c r="C17" s="233"/>
      <c r="D17" s="233"/>
      <c r="E17" s="233"/>
      <c r="F17" s="233"/>
      <c r="G17" s="233"/>
      <c r="H17" s="234" t="s">
        <v>18</v>
      </c>
      <c r="I17" s="234"/>
      <c r="J17" s="101">
        <v>34672304</v>
      </c>
    </row>
    <row r="18" spans="1:10" ht="15.75" customHeight="1" x14ac:dyDescent="0.25">
      <c r="A18" s="32" t="s">
        <v>19</v>
      </c>
      <c r="B18" s="235"/>
      <c r="C18" s="235"/>
      <c r="D18" s="235"/>
      <c r="E18" s="235"/>
      <c r="F18" s="235"/>
      <c r="G18" s="235"/>
      <c r="H18" s="234" t="s">
        <v>20</v>
      </c>
      <c r="I18" s="234"/>
      <c r="J18" s="101">
        <v>150</v>
      </c>
    </row>
    <row r="19" spans="1:10" ht="15.75" customHeight="1" x14ac:dyDescent="0.25">
      <c r="A19" s="33" t="s">
        <v>21</v>
      </c>
      <c r="B19" s="236" t="s">
        <v>22</v>
      </c>
      <c r="C19" s="236"/>
      <c r="D19" s="236"/>
      <c r="E19" s="236"/>
      <c r="F19" s="236"/>
      <c r="G19" s="236"/>
      <c r="H19" s="237" t="s">
        <v>23</v>
      </c>
      <c r="I19" s="237"/>
      <c r="J19" s="222" t="s">
        <v>251</v>
      </c>
    </row>
    <row r="20" spans="1:10" ht="15.75" customHeight="1" x14ac:dyDescent="0.25">
      <c r="A20" s="30" t="s">
        <v>24</v>
      </c>
      <c r="B20" s="238" t="s">
        <v>25</v>
      </c>
      <c r="C20" s="238"/>
      <c r="D20" s="238"/>
      <c r="E20" s="238"/>
      <c r="F20" s="238"/>
      <c r="G20" s="238"/>
      <c r="H20" s="237" t="s">
        <v>26</v>
      </c>
      <c r="I20" s="237"/>
      <c r="J20" s="101"/>
    </row>
    <row r="21" spans="1:10" ht="15.75" customHeight="1" x14ac:dyDescent="0.25">
      <c r="A21" s="30" t="s">
        <v>27</v>
      </c>
      <c r="B21" s="235"/>
      <c r="C21" s="235"/>
      <c r="D21" s="235"/>
      <c r="E21" s="235"/>
      <c r="F21" s="235"/>
      <c r="G21" s="235"/>
      <c r="H21" s="237" t="s">
        <v>28</v>
      </c>
      <c r="I21" s="237"/>
      <c r="J21" s="101"/>
    </row>
    <row r="22" spans="1:10" ht="15.75" customHeight="1" x14ac:dyDescent="0.25">
      <c r="A22" s="35" t="s">
        <v>29</v>
      </c>
      <c r="B22" s="239" t="s">
        <v>30</v>
      </c>
      <c r="C22" s="239"/>
      <c r="D22" s="239"/>
      <c r="E22" s="239"/>
      <c r="F22" s="239"/>
      <c r="G22" s="239"/>
      <c r="H22" s="237" t="s">
        <v>31</v>
      </c>
      <c r="I22" s="237"/>
      <c r="J22" s="101" t="s">
        <v>32</v>
      </c>
    </row>
    <row r="23" spans="1:10" ht="15.75" customHeight="1" x14ac:dyDescent="0.25">
      <c r="A23" s="35" t="s">
        <v>33</v>
      </c>
      <c r="B23" s="239" t="s">
        <v>246</v>
      </c>
      <c r="C23" s="239"/>
      <c r="D23" s="239"/>
      <c r="E23" s="239"/>
      <c r="F23" s="239"/>
      <c r="G23" s="239"/>
      <c r="H23" s="237"/>
      <c r="I23" s="237"/>
      <c r="J23" s="101"/>
    </row>
    <row r="24" spans="1:10" ht="15.75" customHeight="1" x14ac:dyDescent="0.25">
      <c r="A24" s="35" t="s">
        <v>34</v>
      </c>
      <c r="B24" s="240" t="s">
        <v>35</v>
      </c>
      <c r="C24" s="240"/>
      <c r="D24" s="240"/>
      <c r="E24" s="240"/>
      <c r="F24" s="240"/>
      <c r="G24" s="240"/>
      <c r="H24" s="237"/>
      <c r="I24" s="237"/>
      <c r="J24" s="101"/>
    </row>
    <row r="25" spans="1:10" x14ac:dyDescent="0.25">
      <c r="A25" s="35" t="s">
        <v>36</v>
      </c>
      <c r="B25" s="37">
        <v>12</v>
      </c>
      <c r="C25" s="36"/>
      <c r="D25" s="36"/>
      <c r="E25" s="36"/>
      <c r="F25" s="36"/>
      <c r="G25" s="36"/>
      <c r="H25" s="34"/>
      <c r="I25" s="31"/>
      <c r="J25" s="29"/>
    </row>
    <row r="26" spans="1:10" x14ac:dyDescent="0.25">
      <c r="A26" s="38" t="s">
        <v>37</v>
      </c>
      <c r="B26" s="241" t="s">
        <v>38</v>
      </c>
      <c r="C26" s="241"/>
      <c r="D26" s="241"/>
      <c r="E26" s="241"/>
      <c r="F26" s="241"/>
      <c r="G26" s="241"/>
      <c r="H26" s="241"/>
      <c r="I26" s="241"/>
    </row>
    <row r="27" spans="1:10" ht="14.25" customHeight="1" x14ac:dyDescent="0.25">
      <c r="A27" s="35" t="s">
        <v>39</v>
      </c>
      <c r="B27" s="221" t="s">
        <v>249</v>
      </c>
      <c r="C27" s="39"/>
      <c r="D27" s="39"/>
      <c r="E27" s="39"/>
      <c r="F27" s="208"/>
      <c r="G27" s="39"/>
      <c r="H27" s="39"/>
      <c r="I27" s="102"/>
    </row>
    <row r="28" spans="1:10" x14ac:dyDescent="0.25">
      <c r="A28" s="38" t="s">
        <v>40</v>
      </c>
      <c r="B28" s="242" t="s">
        <v>245</v>
      </c>
      <c r="C28" s="242"/>
      <c r="D28" s="242"/>
      <c r="E28" s="242"/>
      <c r="F28" s="242"/>
      <c r="G28" s="242"/>
      <c r="H28" s="242"/>
      <c r="I28" s="242"/>
    </row>
    <row r="29" spans="1:10" x14ac:dyDescent="0.25">
      <c r="A29" s="24"/>
      <c r="B29" s="8"/>
      <c r="C29" s="8"/>
      <c r="D29" s="8"/>
    </row>
    <row r="30" spans="1:10" x14ac:dyDescent="0.25">
      <c r="A30" s="24"/>
      <c r="B30" s="8"/>
      <c r="C30" s="8"/>
      <c r="D30" s="8"/>
    </row>
    <row r="31" spans="1:10" ht="22.5" customHeight="1" x14ac:dyDescent="0.25">
      <c r="A31" s="243" t="s">
        <v>205</v>
      </c>
      <c r="B31" s="243"/>
      <c r="C31" s="243"/>
      <c r="D31" s="243"/>
      <c r="E31" s="243"/>
      <c r="F31" s="243"/>
      <c r="G31" s="243"/>
      <c r="H31" s="243"/>
      <c r="I31" s="243"/>
      <c r="J31" s="243"/>
    </row>
    <row r="32" spans="1:10" ht="12" customHeight="1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103"/>
    </row>
    <row r="33" spans="1:18" ht="21" customHeight="1" x14ac:dyDescent="0.25">
      <c r="A33" s="245" t="s">
        <v>41</v>
      </c>
      <c r="B33" s="245"/>
      <c r="C33" s="245"/>
      <c r="D33" s="245"/>
      <c r="E33" s="245"/>
      <c r="F33" s="245"/>
      <c r="G33" s="245"/>
      <c r="H33" s="245"/>
      <c r="I33" s="245"/>
      <c r="J33" s="245"/>
    </row>
    <row r="34" spans="1:18" ht="18" customHeight="1" x14ac:dyDescent="0.25">
      <c r="A34" s="246" t="s">
        <v>42</v>
      </c>
      <c r="B34" s="246"/>
      <c r="C34" s="246"/>
      <c r="D34" s="246"/>
      <c r="E34" s="246"/>
      <c r="F34" s="246"/>
      <c r="G34" s="246"/>
      <c r="H34" s="246"/>
      <c r="I34" s="246"/>
      <c r="J34" s="246"/>
    </row>
    <row r="35" spans="1:18" ht="19.5" customHeight="1" x14ac:dyDescent="0.25">
      <c r="A35" s="40"/>
      <c r="B35" s="40"/>
      <c r="C35" s="41">
        <v>2024</v>
      </c>
      <c r="D35" s="41">
        <v>2025</v>
      </c>
      <c r="E35" s="41">
        <v>2025</v>
      </c>
      <c r="F35" s="41">
        <v>2026</v>
      </c>
      <c r="G35" s="41"/>
      <c r="H35" s="41"/>
      <c r="I35" s="40"/>
      <c r="J35" s="40"/>
    </row>
    <row r="36" spans="1:18" ht="18.75" customHeight="1" x14ac:dyDescent="0.25">
      <c r="A36" s="264"/>
      <c r="B36" s="247" t="s">
        <v>43</v>
      </c>
      <c r="C36" s="265" t="s">
        <v>44</v>
      </c>
      <c r="D36" s="265" t="s">
        <v>45</v>
      </c>
      <c r="E36" s="266" t="s">
        <v>46</v>
      </c>
      <c r="F36" s="267" t="s">
        <v>47</v>
      </c>
      <c r="G36" s="247" t="s">
        <v>48</v>
      </c>
      <c r="H36" s="247"/>
      <c r="I36" s="247"/>
      <c r="J36" s="247"/>
      <c r="K36" s="104"/>
    </row>
    <row r="37" spans="1:18" ht="45.75" customHeight="1" x14ac:dyDescent="0.25">
      <c r="A37" s="264"/>
      <c r="B37" s="247"/>
      <c r="C37" s="265"/>
      <c r="D37" s="265"/>
      <c r="E37" s="266"/>
      <c r="F37" s="268"/>
      <c r="G37" s="44" t="s">
        <v>49</v>
      </c>
      <c r="H37" s="44" t="s">
        <v>50</v>
      </c>
      <c r="I37" s="44" t="s">
        <v>51</v>
      </c>
      <c r="J37" s="44" t="s">
        <v>52</v>
      </c>
      <c r="K37" s="104"/>
    </row>
    <row r="38" spans="1:18" x14ac:dyDescent="0.25">
      <c r="A38" s="42">
        <v>1</v>
      </c>
      <c r="B38" s="43">
        <v>2</v>
      </c>
      <c r="C38" s="45">
        <v>3</v>
      </c>
      <c r="D38" s="45">
        <v>4</v>
      </c>
      <c r="E38" s="43">
        <v>5</v>
      </c>
      <c r="F38" s="43">
        <v>6</v>
      </c>
      <c r="G38" s="42">
        <v>7</v>
      </c>
      <c r="H38" s="42">
        <v>8</v>
      </c>
      <c r="I38" s="42">
        <v>9</v>
      </c>
      <c r="J38" s="42">
        <v>10</v>
      </c>
    </row>
    <row r="39" spans="1:18" ht="26.25" customHeight="1" x14ac:dyDescent="0.25">
      <c r="A39" s="46" t="s">
        <v>53</v>
      </c>
      <c r="B39" s="47"/>
      <c r="C39" s="47"/>
      <c r="D39" s="48"/>
      <c r="E39" s="48"/>
      <c r="F39" s="48"/>
      <c r="G39" s="47"/>
      <c r="H39" s="47"/>
      <c r="I39" s="47"/>
      <c r="J39" s="47"/>
    </row>
    <row r="40" spans="1:18" ht="41.45" customHeight="1" x14ac:dyDescent="0.2">
      <c r="A40" s="49" t="s">
        <v>54</v>
      </c>
      <c r="B40" s="50" t="s">
        <v>55</v>
      </c>
      <c r="C40" s="51">
        <v>2664.3</v>
      </c>
      <c r="D40" s="51">
        <v>3453.3</v>
      </c>
      <c r="E40" s="51">
        <f>2172.1+699.8+97.8</f>
        <v>2969.7</v>
      </c>
      <c r="F40" s="51">
        <f>G40+H40+I40+J40</f>
        <v>4205.1000000000004</v>
      </c>
      <c r="G40" s="51">
        <v>1077.9000000000001</v>
      </c>
      <c r="H40" s="51">
        <v>997</v>
      </c>
      <c r="I40" s="51">
        <v>1024.5</v>
      </c>
      <c r="J40" s="51">
        <v>1105.7</v>
      </c>
      <c r="K40" s="248" t="s">
        <v>206</v>
      </c>
      <c r="L40" s="249"/>
      <c r="M40" s="249"/>
    </row>
    <row r="41" spans="1:18" ht="36.6" customHeight="1" x14ac:dyDescent="0.25">
      <c r="A41" s="52" t="s">
        <v>56</v>
      </c>
      <c r="B41" s="42" t="s">
        <v>57</v>
      </c>
      <c r="C41" s="204">
        <v>414.5</v>
      </c>
      <c r="D41" s="205">
        <v>575.6</v>
      </c>
      <c r="E41" s="205">
        <f>362+116.6+12</f>
        <v>490.6</v>
      </c>
      <c r="F41" s="51">
        <f>G41+H41+I41+J41</f>
        <v>701</v>
      </c>
      <c r="G41" s="51">
        <v>179.7</v>
      </c>
      <c r="H41" s="51">
        <v>166.2</v>
      </c>
      <c r="I41" s="51">
        <v>170.8</v>
      </c>
      <c r="J41" s="51">
        <v>184.3</v>
      </c>
      <c r="K41" s="250" t="s">
        <v>209</v>
      </c>
      <c r="L41" s="251"/>
      <c r="M41" s="251"/>
    </row>
    <row r="42" spans="1:18" ht="19.5" customHeight="1" x14ac:dyDescent="0.25">
      <c r="A42" s="52" t="s">
        <v>58</v>
      </c>
      <c r="B42" s="42" t="s">
        <v>59</v>
      </c>
      <c r="C42" s="54"/>
      <c r="D42" s="55"/>
      <c r="E42" s="55"/>
      <c r="F42" s="55"/>
      <c r="G42" s="56"/>
      <c r="H42" s="56"/>
      <c r="I42" s="106"/>
      <c r="J42" s="56"/>
    </row>
    <row r="43" spans="1:18" ht="16.149999999999999" customHeight="1" x14ac:dyDescent="0.25">
      <c r="A43" s="52" t="s">
        <v>60</v>
      </c>
      <c r="B43" s="42" t="s">
        <v>61</v>
      </c>
      <c r="C43" s="54"/>
      <c r="D43" s="55"/>
      <c r="E43" s="55"/>
      <c r="F43" s="55"/>
      <c r="G43" s="56"/>
      <c r="H43" s="56"/>
      <c r="I43" s="106"/>
      <c r="J43" s="56"/>
      <c r="K43" s="252" t="s">
        <v>62</v>
      </c>
      <c r="L43" s="253"/>
      <c r="M43" s="253"/>
      <c r="N43" s="253"/>
      <c r="O43" s="253"/>
      <c r="P43" s="253"/>
      <c r="Q43" s="253"/>
      <c r="R43" s="253"/>
    </row>
    <row r="44" spans="1:18" x14ac:dyDescent="0.25">
      <c r="A44" s="52" t="s">
        <v>63</v>
      </c>
      <c r="B44" s="42" t="s">
        <v>64</v>
      </c>
      <c r="C44" s="54"/>
      <c r="D44" s="55"/>
      <c r="E44" s="55"/>
      <c r="F44" s="55"/>
      <c r="G44" s="56"/>
      <c r="H44" s="56"/>
      <c r="I44" s="106"/>
      <c r="J44" s="56"/>
      <c r="K44" s="107"/>
    </row>
    <row r="45" spans="1:18" s="2" customFormat="1" ht="54.75" x14ac:dyDescent="0.25">
      <c r="A45" s="57" t="s">
        <v>65</v>
      </c>
      <c r="B45" s="58" t="s">
        <v>66</v>
      </c>
      <c r="C45" s="59">
        <f t="shared" ref="C45:J45" si="0">C40-C41</f>
        <v>2249.8000000000002</v>
      </c>
      <c r="D45" s="59">
        <f t="shared" si="0"/>
        <v>2877.7000000000003</v>
      </c>
      <c r="E45" s="59">
        <f>E40-E41</f>
        <v>2479.1</v>
      </c>
      <c r="F45" s="59">
        <f>F40-F41</f>
        <v>3504.1000000000004</v>
      </c>
      <c r="G45" s="59">
        <f t="shared" si="0"/>
        <v>898.2</v>
      </c>
      <c r="H45" s="59">
        <f t="shared" si="0"/>
        <v>830.8</v>
      </c>
      <c r="I45" s="59">
        <f t="shared" si="0"/>
        <v>853.7</v>
      </c>
      <c r="J45" s="59">
        <f t="shared" si="0"/>
        <v>921.40000000000009</v>
      </c>
      <c r="K45" s="108"/>
    </row>
    <row r="46" spans="1:18" x14ac:dyDescent="0.25">
      <c r="A46" s="49" t="s">
        <v>214</v>
      </c>
      <c r="B46" s="50" t="s">
        <v>67</v>
      </c>
      <c r="C46" s="60"/>
      <c r="D46" s="60"/>
      <c r="E46" s="60"/>
      <c r="F46" s="60"/>
      <c r="G46" s="60"/>
      <c r="H46" s="60"/>
      <c r="I46" s="60"/>
      <c r="J46" s="60"/>
      <c r="K46" s="107"/>
    </row>
    <row r="47" spans="1:18" ht="24" customHeight="1" x14ac:dyDescent="0.25">
      <c r="A47" s="49" t="s">
        <v>68</v>
      </c>
      <c r="B47" s="61" t="s">
        <v>69</v>
      </c>
      <c r="C47" s="60"/>
      <c r="D47" s="60"/>
      <c r="E47" s="60"/>
      <c r="F47" s="60"/>
      <c r="G47" s="62"/>
      <c r="H47" s="62"/>
      <c r="I47" s="109"/>
      <c r="J47" s="62"/>
      <c r="K47" s="107"/>
    </row>
    <row r="48" spans="1:18" ht="20.25" customHeight="1" x14ac:dyDescent="0.25">
      <c r="A48" s="63" t="s">
        <v>70</v>
      </c>
      <c r="B48" s="64" t="s">
        <v>71</v>
      </c>
      <c r="C48" s="65"/>
      <c r="D48" s="65"/>
      <c r="E48" s="53"/>
      <c r="F48" s="53"/>
      <c r="G48" s="66"/>
      <c r="H48" s="66"/>
      <c r="I48" s="110"/>
      <c r="J48" s="66"/>
      <c r="K48" s="107"/>
    </row>
    <row r="49" spans="1:12" ht="30.75" x14ac:dyDescent="0.25">
      <c r="A49" s="220" t="s">
        <v>72</v>
      </c>
      <c r="B49" s="50" t="s">
        <v>73</v>
      </c>
      <c r="C49" s="60"/>
      <c r="D49" s="53">
        <v>464.6</v>
      </c>
      <c r="E49" s="53">
        <v>389.7</v>
      </c>
      <c r="F49" s="53">
        <f>G49+H49+I49+J49</f>
        <v>9.1999999999999993</v>
      </c>
      <c r="G49" s="66">
        <v>2.2999999999999998</v>
      </c>
      <c r="H49" s="66">
        <v>2.2999999999999998</v>
      </c>
      <c r="I49" s="66">
        <v>2.2999999999999998</v>
      </c>
      <c r="J49" s="66">
        <v>2.2999999999999998</v>
      </c>
      <c r="K49" s="107" t="s">
        <v>74</v>
      </c>
    </row>
    <row r="50" spans="1:12" ht="46.5" customHeight="1" x14ac:dyDescent="0.25">
      <c r="A50" s="67" t="s">
        <v>75</v>
      </c>
      <c r="B50" s="42" t="s">
        <v>76</v>
      </c>
      <c r="C50" s="54"/>
      <c r="D50" s="68"/>
      <c r="E50" s="68"/>
      <c r="F50" s="68"/>
      <c r="G50" s="56"/>
      <c r="H50" s="56"/>
      <c r="I50" s="106"/>
      <c r="J50" s="56"/>
    </row>
    <row r="51" spans="1:12" ht="34.5" customHeight="1" x14ac:dyDescent="0.25">
      <c r="A51" s="67" t="s">
        <v>77</v>
      </c>
      <c r="B51" s="69" t="s">
        <v>78</v>
      </c>
      <c r="C51" s="70">
        <f>C52</f>
        <v>2152.8000000000002</v>
      </c>
      <c r="D51" s="71">
        <v>1187</v>
      </c>
      <c r="E51" s="71">
        <f>E52</f>
        <v>1055.9000000000001</v>
      </c>
      <c r="F51" s="71"/>
      <c r="G51" s="71"/>
      <c r="H51" s="71"/>
      <c r="I51" s="71"/>
      <c r="J51" s="71"/>
    </row>
    <row r="52" spans="1:12" ht="45" x14ac:dyDescent="0.25">
      <c r="A52" s="72" t="s">
        <v>79</v>
      </c>
      <c r="B52" s="69" t="s">
        <v>80</v>
      </c>
      <c r="C52" s="70">
        <v>2152.8000000000002</v>
      </c>
      <c r="D52" s="71">
        <v>1187</v>
      </c>
      <c r="E52" s="71">
        <v>1055.9000000000001</v>
      </c>
      <c r="F52" s="71"/>
      <c r="G52" s="71"/>
      <c r="H52" s="71"/>
      <c r="I52" s="71"/>
      <c r="J52" s="71"/>
    </row>
    <row r="53" spans="1:12" s="3" customFormat="1" ht="52.5" customHeight="1" x14ac:dyDescent="0.25">
      <c r="A53" s="73" t="s">
        <v>81</v>
      </c>
      <c r="B53" s="74" t="s">
        <v>82</v>
      </c>
      <c r="C53" s="199">
        <f>C45</f>
        <v>2249.8000000000002</v>
      </c>
      <c r="D53" s="198">
        <f>D45+D49</f>
        <v>3342.3</v>
      </c>
      <c r="E53" s="198">
        <f>E45</f>
        <v>2479.1</v>
      </c>
      <c r="F53" s="218">
        <f>F45+F49</f>
        <v>3513.3</v>
      </c>
      <c r="G53" s="219">
        <f>G45+G49</f>
        <v>900.5</v>
      </c>
      <c r="H53" s="219">
        <f>H45+H49</f>
        <v>833.09999999999991</v>
      </c>
      <c r="I53" s="219">
        <f>I45+I49</f>
        <v>856</v>
      </c>
      <c r="J53" s="219">
        <f>J45+J49</f>
        <v>923.7</v>
      </c>
      <c r="K53" s="111"/>
    </row>
    <row r="54" spans="1:12" s="3" customFormat="1" ht="26.25" customHeight="1" x14ac:dyDescent="0.3">
      <c r="A54" s="75" t="s">
        <v>83</v>
      </c>
      <c r="B54" s="76" t="s">
        <v>84</v>
      </c>
      <c r="C54" s="77">
        <f>C52+C53</f>
        <v>4402.6000000000004</v>
      </c>
      <c r="D54" s="77">
        <f>D53+D52</f>
        <v>4529.3</v>
      </c>
      <c r="E54" s="77">
        <f>E53+E52+E49</f>
        <v>3924.7</v>
      </c>
      <c r="F54" s="77">
        <f>F53+F52</f>
        <v>3513.3</v>
      </c>
      <c r="G54" s="77">
        <f>G53+G52</f>
        <v>900.5</v>
      </c>
      <c r="H54" s="77">
        <f>H53+H52</f>
        <v>833.09999999999991</v>
      </c>
      <c r="I54" s="77">
        <f>I53+I52</f>
        <v>856</v>
      </c>
      <c r="J54" s="77">
        <f>J53+J52</f>
        <v>923.7</v>
      </c>
      <c r="K54" s="104"/>
    </row>
    <row r="55" spans="1:12" s="3" customFormat="1" ht="20.25" x14ac:dyDescent="0.25">
      <c r="A55" s="78" t="s">
        <v>85</v>
      </c>
      <c r="B55" s="79"/>
      <c r="C55" s="80"/>
      <c r="D55" s="81"/>
      <c r="E55" s="81"/>
      <c r="F55" s="80"/>
      <c r="G55" s="80"/>
      <c r="H55" s="80"/>
      <c r="I55" s="80"/>
      <c r="J55" s="80"/>
      <c r="K55" s="111"/>
    </row>
    <row r="56" spans="1:12" ht="36" customHeight="1" x14ac:dyDescent="0.2">
      <c r="A56" s="207" t="s">
        <v>262</v>
      </c>
      <c r="B56" s="82" t="s">
        <v>86</v>
      </c>
      <c r="C56" s="83">
        <v>2031.2</v>
      </c>
      <c r="D56" s="200">
        <v>2191</v>
      </c>
      <c r="E56" s="85">
        <v>2129.4</v>
      </c>
      <c r="F56" s="85">
        <f t="shared" ref="F56:F63" si="1">G56+H56+I56+J56</f>
        <v>2503.6000000000004</v>
      </c>
      <c r="G56" s="85">
        <f>G57+G58+G59+G60+G61+G62+G63</f>
        <v>652.40000000000009</v>
      </c>
      <c r="H56" s="85">
        <f>H57+H58+H59+H60+H61+H62+H63</f>
        <v>592.70000000000005</v>
      </c>
      <c r="I56" s="85">
        <f>I57+I58+I59+I60+I61+I62+I63</f>
        <v>616.30000000000007</v>
      </c>
      <c r="J56" s="85">
        <f>J57+J58+J59+J60+J61+J62+J63</f>
        <v>642.20000000000005</v>
      </c>
      <c r="K56" s="112"/>
      <c r="L56" s="113"/>
    </row>
    <row r="57" spans="1:12" ht="31.15" customHeight="1" x14ac:dyDescent="0.2">
      <c r="A57" s="207" t="s">
        <v>239</v>
      </c>
      <c r="B57" s="82" t="s">
        <v>234</v>
      </c>
      <c r="C57" s="83"/>
      <c r="D57" s="200"/>
      <c r="E57" s="85"/>
      <c r="F57" s="85">
        <f t="shared" si="1"/>
        <v>1082.5</v>
      </c>
      <c r="G57" s="85">
        <v>271.39999999999998</v>
      </c>
      <c r="H57" s="85">
        <v>271.39999999999998</v>
      </c>
      <c r="I57" s="85">
        <v>270.39999999999998</v>
      </c>
      <c r="J57" s="85">
        <v>269.3</v>
      </c>
      <c r="K57" s="248" t="s">
        <v>250</v>
      </c>
      <c r="L57" s="249"/>
    </row>
    <row r="58" spans="1:12" ht="33" customHeight="1" x14ac:dyDescent="0.2">
      <c r="A58" s="207" t="s">
        <v>240</v>
      </c>
      <c r="B58" s="82" t="s">
        <v>235</v>
      </c>
      <c r="C58" s="83"/>
      <c r="D58" s="200"/>
      <c r="E58" s="85"/>
      <c r="F58" s="85">
        <f t="shared" si="1"/>
        <v>198.7</v>
      </c>
      <c r="G58" s="85">
        <v>49.8</v>
      </c>
      <c r="H58" s="85">
        <v>49.8</v>
      </c>
      <c r="I58" s="85">
        <v>49.6</v>
      </c>
      <c r="J58" s="85">
        <v>49.5</v>
      </c>
      <c r="K58" s="112"/>
      <c r="L58" s="113"/>
    </row>
    <row r="59" spans="1:12" ht="36" customHeight="1" x14ac:dyDescent="0.2">
      <c r="A59" s="207" t="s">
        <v>241</v>
      </c>
      <c r="B59" s="82" t="s">
        <v>236</v>
      </c>
      <c r="C59" s="83"/>
      <c r="D59" s="200"/>
      <c r="E59" s="85"/>
      <c r="F59" s="85">
        <f t="shared" si="1"/>
        <v>659.4</v>
      </c>
      <c r="G59" s="85">
        <v>178.4</v>
      </c>
      <c r="H59" s="85">
        <v>145</v>
      </c>
      <c r="I59" s="85">
        <v>161.80000000000001</v>
      </c>
      <c r="J59" s="85">
        <v>174.2</v>
      </c>
      <c r="K59" s="210" t="s">
        <v>254</v>
      </c>
      <c r="L59" s="113"/>
    </row>
    <row r="60" spans="1:12" ht="36" customHeight="1" x14ac:dyDescent="0.2">
      <c r="A60" s="207" t="s">
        <v>242</v>
      </c>
      <c r="B60" s="82" t="s">
        <v>237</v>
      </c>
      <c r="C60" s="83"/>
      <c r="D60" s="200"/>
      <c r="E60" s="85"/>
      <c r="F60" s="85">
        <f t="shared" si="1"/>
        <v>497.79999999999995</v>
      </c>
      <c r="G60" s="85">
        <v>136.5</v>
      </c>
      <c r="H60" s="85">
        <v>110.2</v>
      </c>
      <c r="I60" s="85">
        <v>118.2</v>
      </c>
      <c r="J60" s="85">
        <v>132.9</v>
      </c>
      <c r="K60" s="259" t="s">
        <v>252</v>
      </c>
      <c r="L60" s="260"/>
    </row>
    <row r="61" spans="1:12" ht="36" customHeight="1" x14ac:dyDescent="0.2">
      <c r="A61" s="207" t="s">
        <v>243</v>
      </c>
      <c r="B61" s="82" t="s">
        <v>238</v>
      </c>
      <c r="C61" s="83"/>
      <c r="D61" s="200"/>
      <c r="E61" s="85"/>
      <c r="F61" s="85">
        <f t="shared" si="1"/>
        <v>42.400000000000006</v>
      </c>
      <c r="G61" s="85">
        <f>12.9-2.3</f>
        <v>10.600000000000001</v>
      </c>
      <c r="H61" s="85">
        <f>12.9-2.3</f>
        <v>10.600000000000001</v>
      </c>
      <c r="I61" s="85">
        <f>12.9-2.3</f>
        <v>10.600000000000001</v>
      </c>
      <c r="J61" s="85">
        <f>12.9-2.3</f>
        <v>10.600000000000001</v>
      </c>
      <c r="K61" s="209" t="s">
        <v>253</v>
      </c>
      <c r="L61" s="113"/>
    </row>
    <row r="62" spans="1:12" ht="36" customHeight="1" x14ac:dyDescent="0.2">
      <c r="A62" s="207" t="s">
        <v>256</v>
      </c>
      <c r="B62" s="82" t="s">
        <v>255</v>
      </c>
      <c r="C62" s="83"/>
      <c r="D62" s="200"/>
      <c r="E62" s="85"/>
      <c r="F62" s="85">
        <f t="shared" si="1"/>
        <v>14.4</v>
      </c>
      <c r="G62" s="85">
        <v>3.6</v>
      </c>
      <c r="H62" s="85">
        <v>3.6</v>
      </c>
      <c r="I62" s="85">
        <v>3.6</v>
      </c>
      <c r="J62" s="85">
        <v>3.6</v>
      </c>
      <c r="K62" s="211" t="s">
        <v>259</v>
      </c>
      <c r="L62" s="113"/>
    </row>
    <row r="63" spans="1:12" ht="36" customHeight="1" x14ac:dyDescent="0.2">
      <c r="A63" s="207" t="s">
        <v>257</v>
      </c>
      <c r="B63" s="82" t="s">
        <v>258</v>
      </c>
      <c r="C63" s="83"/>
      <c r="D63" s="200"/>
      <c r="E63" s="85"/>
      <c r="F63" s="85">
        <f t="shared" si="1"/>
        <v>8.4</v>
      </c>
      <c r="G63" s="85">
        <v>2.1</v>
      </c>
      <c r="H63" s="85">
        <v>2.1</v>
      </c>
      <c r="I63" s="85">
        <v>2.1</v>
      </c>
      <c r="J63" s="85">
        <v>2.1</v>
      </c>
      <c r="K63" s="211" t="s">
        <v>260</v>
      </c>
      <c r="L63" s="113"/>
    </row>
    <row r="64" spans="1:12" ht="32.25" customHeight="1" x14ac:dyDescent="0.25">
      <c r="A64" s="207" t="s">
        <v>87</v>
      </c>
      <c r="B64" s="82" t="s">
        <v>88</v>
      </c>
      <c r="C64" s="83">
        <v>2551.1</v>
      </c>
      <c r="D64" s="200">
        <f>D66+D67+D69</f>
        <v>1380.8</v>
      </c>
      <c r="E64" s="85">
        <f>E65+E66+E67+E68+E69</f>
        <v>1058.8</v>
      </c>
      <c r="F64" s="85">
        <f>F66+F67+F69</f>
        <v>998.5</v>
      </c>
      <c r="G64" s="85">
        <f>G66+G67+G69</f>
        <v>246.99999999999997</v>
      </c>
      <c r="H64" s="85">
        <f>H66+H67+H69</f>
        <v>237.99999999999997</v>
      </c>
      <c r="I64" s="85">
        <f>I66+I67+I69</f>
        <v>236.89999999999998</v>
      </c>
      <c r="J64" s="85">
        <f>J66+J67+J69</f>
        <v>276.59999999999997</v>
      </c>
      <c r="K64" s="104"/>
    </row>
    <row r="65" spans="1:15" ht="36" customHeight="1" x14ac:dyDescent="0.25">
      <c r="A65" s="86" t="s">
        <v>89</v>
      </c>
      <c r="B65" s="69" t="s">
        <v>90</v>
      </c>
      <c r="C65" s="87"/>
      <c r="D65" s="200"/>
      <c r="E65" s="88"/>
      <c r="F65" s="212"/>
      <c r="G65" s="213"/>
      <c r="H65" s="213"/>
      <c r="I65" s="213"/>
      <c r="J65" s="213"/>
    </row>
    <row r="66" spans="1:15" ht="32.25" customHeight="1" x14ac:dyDescent="0.25">
      <c r="A66" s="86" t="s">
        <v>207</v>
      </c>
      <c r="B66" s="69" t="s">
        <v>91</v>
      </c>
      <c r="C66" s="89">
        <v>1471.2</v>
      </c>
      <c r="D66" s="200">
        <v>48</v>
      </c>
      <c r="E66" s="90">
        <v>116.8</v>
      </c>
      <c r="F66" s="90"/>
      <c r="G66" s="91"/>
      <c r="H66" s="91"/>
      <c r="I66" s="214"/>
      <c r="J66" s="214"/>
    </row>
    <row r="67" spans="1:15" ht="19.5" customHeight="1" x14ac:dyDescent="0.25">
      <c r="A67" s="86" t="s">
        <v>92</v>
      </c>
      <c r="B67" s="69" t="s">
        <v>93</v>
      </c>
      <c r="C67" s="89">
        <v>320.5</v>
      </c>
      <c r="D67" s="200">
        <v>403.4</v>
      </c>
      <c r="E67" s="90">
        <v>27</v>
      </c>
      <c r="F67" s="90"/>
      <c r="G67" s="91"/>
      <c r="H67" s="91"/>
      <c r="I67" s="214"/>
      <c r="J67" s="214"/>
    </row>
    <row r="68" spans="1:15" ht="19.5" customHeight="1" x14ac:dyDescent="0.25">
      <c r="A68" s="86" t="s">
        <v>94</v>
      </c>
      <c r="B68" s="69" t="s">
        <v>95</v>
      </c>
      <c r="C68" s="92"/>
      <c r="D68" s="84"/>
      <c r="E68" s="91"/>
      <c r="F68" s="91"/>
      <c r="G68" s="214"/>
      <c r="H68" s="214"/>
      <c r="I68" s="214"/>
      <c r="J68" s="214"/>
    </row>
    <row r="69" spans="1:15" ht="37.15" customHeight="1" x14ac:dyDescent="0.25">
      <c r="A69" s="117" t="s">
        <v>216</v>
      </c>
      <c r="B69" s="82" t="s">
        <v>96</v>
      </c>
      <c r="C69" s="93"/>
      <c r="D69" s="200">
        <v>929.4</v>
      </c>
      <c r="E69" s="84">
        <v>915</v>
      </c>
      <c r="F69" s="84">
        <f>F70+F71+F72+F73+F74+F75</f>
        <v>998.5</v>
      </c>
      <c r="G69" s="84">
        <f>G70+G71+G72+G73+G74+G75</f>
        <v>246.99999999999997</v>
      </c>
      <c r="H69" s="84">
        <f>H70+H71+H72+H73+H74+H75</f>
        <v>237.99999999999997</v>
      </c>
      <c r="I69" s="84">
        <f>I70+I71+I72+I73+I74+I75</f>
        <v>236.89999999999998</v>
      </c>
      <c r="J69" s="84">
        <f>J70+J71+J72+J73+J74+J75</f>
        <v>276.59999999999997</v>
      </c>
      <c r="K69" s="104" t="s">
        <v>232</v>
      </c>
    </row>
    <row r="70" spans="1:15" ht="30" customHeight="1" x14ac:dyDescent="0.25">
      <c r="A70" s="117" t="s">
        <v>217</v>
      </c>
      <c r="B70" s="82" t="s">
        <v>215</v>
      </c>
      <c r="C70" s="93"/>
      <c r="D70" s="200"/>
      <c r="E70" s="84"/>
      <c r="F70" s="84">
        <f t="shared" ref="F70:F75" si="2">G70+H70+I70+J70</f>
        <v>837.6</v>
      </c>
      <c r="G70" s="84">
        <v>201.7</v>
      </c>
      <c r="H70" s="84">
        <v>200.6</v>
      </c>
      <c r="I70" s="84">
        <v>199.7</v>
      </c>
      <c r="J70" s="84">
        <v>235.6</v>
      </c>
      <c r="K70" s="206" t="s">
        <v>233</v>
      </c>
    </row>
    <row r="71" spans="1:15" ht="25.15" customHeight="1" x14ac:dyDescent="0.25">
      <c r="A71" s="117" t="s">
        <v>218</v>
      </c>
      <c r="B71" s="82" t="s">
        <v>219</v>
      </c>
      <c r="C71" s="93"/>
      <c r="D71" s="200"/>
      <c r="E71" s="84"/>
      <c r="F71" s="84">
        <f t="shared" si="2"/>
        <v>129.80000000000001</v>
      </c>
      <c r="G71" s="84">
        <v>31.7</v>
      </c>
      <c r="H71" s="84">
        <v>31.5</v>
      </c>
      <c r="I71" s="84">
        <v>31.3</v>
      </c>
      <c r="J71" s="84">
        <v>35.299999999999997</v>
      </c>
      <c r="K71" s="104" t="s">
        <v>228</v>
      </c>
    </row>
    <row r="72" spans="1:15" ht="30" customHeight="1" x14ac:dyDescent="0.25">
      <c r="A72" s="117" t="s">
        <v>220</v>
      </c>
      <c r="B72" s="82" t="s">
        <v>221</v>
      </c>
      <c r="C72" s="93"/>
      <c r="D72" s="200"/>
      <c r="E72" s="84"/>
      <c r="F72" s="84">
        <f t="shared" si="2"/>
        <v>15.2</v>
      </c>
      <c r="G72" s="84">
        <v>3.8</v>
      </c>
      <c r="H72" s="84">
        <v>3.8</v>
      </c>
      <c r="I72" s="84">
        <v>3.8</v>
      </c>
      <c r="J72" s="84">
        <v>3.8</v>
      </c>
      <c r="K72" s="104" t="s">
        <v>244</v>
      </c>
    </row>
    <row r="73" spans="1:15" ht="30" customHeight="1" x14ac:dyDescent="0.25">
      <c r="A73" s="117" t="s">
        <v>222</v>
      </c>
      <c r="B73" s="82" t="s">
        <v>223</v>
      </c>
      <c r="C73" s="93"/>
      <c r="D73" s="200"/>
      <c r="E73" s="84"/>
      <c r="F73" s="84">
        <f t="shared" si="2"/>
        <v>6.8</v>
      </c>
      <c r="G73" s="84">
        <v>2.1</v>
      </c>
      <c r="H73" s="84">
        <v>1.7</v>
      </c>
      <c r="I73" s="84">
        <v>1.7</v>
      </c>
      <c r="J73" s="84">
        <v>1.3</v>
      </c>
      <c r="K73" s="104" t="s">
        <v>229</v>
      </c>
    </row>
    <row r="74" spans="1:15" ht="27.6" customHeight="1" x14ac:dyDescent="0.25">
      <c r="A74" s="117" t="s">
        <v>224</v>
      </c>
      <c r="B74" s="82" t="s">
        <v>225</v>
      </c>
      <c r="C74" s="93"/>
      <c r="D74" s="200"/>
      <c r="E74" s="84"/>
      <c r="F74" s="84">
        <f t="shared" si="2"/>
        <v>7.8000000000000007</v>
      </c>
      <c r="G74" s="84">
        <v>7.2</v>
      </c>
      <c r="H74" s="84">
        <v>0.2</v>
      </c>
      <c r="I74" s="84">
        <v>0.2</v>
      </c>
      <c r="J74" s="84">
        <v>0.2</v>
      </c>
      <c r="K74" s="104" t="s">
        <v>230</v>
      </c>
    </row>
    <row r="75" spans="1:15" ht="30" customHeight="1" x14ac:dyDescent="0.25">
      <c r="A75" s="117" t="s">
        <v>226</v>
      </c>
      <c r="B75" s="82" t="s">
        <v>227</v>
      </c>
      <c r="C75" s="93"/>
      <c r="D75" s="200"/>
      <c r="E75" s="84"/>
      <c r="F75" s="84">
        <f t="shared" si="2"/>
        <v>1.2999999999999998</v>
      </c>
      <c r="G75" s="84">
        <v>0.5</v>
      </c>
      <c r="H75" s="84">
        <v>0.2</v>
      </c>
      <c r="I75" s="84">
        <v>0.2</v>
      </c>
      <c r="J75" s="84">
        <v>0.4</v>
      </c>
      <c r="K75" s="104" t="s">
        <v>231</v>
      </c>
    </row>
    <row r="76" spans="1:15" ht="19.5" customHeight="1" x14ac:dyDescent="0.25">
      <c r="A76" s="63" t="s">
        <v>97</v>
      </c>
      <c r="B76" s="94" t="s">
        <v>98</v>
      </c>
      <c r="C76" s="95"/>
      <c r="D76" s="65"/>
      <c r="E76" s="84"/>
      <c r="F76" s="55"/>
      <c r="G76" s="96"/>
      <c r="H76" s="96"/>
      <c r="I76" s="114"/>
      <c r="J76" s="96"/>
    </row>
    <row r="77" spans="1:15" ht="16.5" customHeight="1" x14ac:dyDescent="0.25">
      <c r="A77" s="67" t="s">
        <v>99</v>
      </c>
      <c r="B77" s="69" t="s">
        <v>100</v>
      </c>
      <c r="C77" s="97"/>
      <c r="D77" s="201">
        <v>220.4</v>
      </c>
      <c r="E77" s="84"/>
      <c r="F77" s="55">
        <f>G77+H77+I77+J77</f>
        <v>9.1999999999999993</v>
      </c>
      <c r="G77" s="56">
        <v>2.2999999999999998</v>
      </c>
      <c r="H77" s="56">
        <v>2.2999999999999998</v>
      </c>
      <c r="I77" s="215">
        <v>2.2999999999999998</v>
      </c>
      <c r="J77" s="56">
        <v>2.2999999999999998</v>
      </c>
      <c r="K77" s="254" t="s">
        <v>261</v>
      </c>
      <c r="L77" s="255"/>
      <c r="M77" s="255"/>
      <c r="N77" s="255"/>
      <c r="O77" s="255"/>
    </row>
    <row r="78" spans="1:15" ht="19.5" customHeight="1" x14ac:dyDescent="0.25">
      <c r="A78" s="67" t="s">
        <v>101</v>
      </c>
      <c r="B78" s="69" t="s">
        <v>102</v>
      </c>
      <c r="C78" s="54"/>
      <c r="D78" s="56"/>
      <c r="E78" s="84"/>
      <c r="F78" s="55" t="s">
        <v>103</v>
      </c>
      <c r="G78" s="56"/>
      <c r="H78" s="56"/>
      <c r="I78" s="106"/>
      <c r="J78" s="56"/>
    </row>
    <row r="79" spans="1:15" ht="20.25" customHeight="1" x14ac:dyDescent="0.25">
      <c r="A79" s="67" t="s">
        <v>104</v>
      </c>
      <c r="B79" s="69" t="s">
        <v>105</v>
      </c>
      <c r="C79" s="115"/>
      <c r="D79" s="56"/>
      <c r="E79" s="84"/>
      <c r="F79" s="55"/>
      <c r="G79" s="56"/>
      <c r="H79" s="56"/>
      <c r="I79" s="106"/>
      <c r="J79" s="56"/>
    </row>
    <row r="80" spans="1:15" ht="30" customHeight="1" x14ac:dyDescent="0.25">
      <c r="A80" s="67" t="s">
        <v>208</v>
      </c>
      <c r="B80" s="69" t="s">
        <v>106</v>
      </c>
      <c r="C80" s="116"/>
      <c r="D80" s="202">
        <v>735.6</v>
      </c>
      <c r="E80" s="200">
        <v>735.1</v>
      </c>
      <c r="F80" s="84"/>
      <c r="G80" s="84"/>
      <c r="H80" s="84"/>
      <c r="I80" s="84"/>
      <c r="J80" s="84"/>
    </row>
    <row r="81" spans="1:11" ht="24" customHeight="1" x14ac:dyDescent="0.25">
      <c r="A81" s="117" t="s">
        <v>107</v>
      </c>
      <c r="B81" s="82" t="s">
        <v>108</v>
      </c>
      <c r="C81" s="153">
        <v>0</v>
      </c>
      <c r="D81" s="203">
        <v>0.3</v>
      </c>
      <c r="E81" s="203">
        <v>0.2</v>
      </c>
      <c r="F81" s="119">
        <f>SUM(G81:J81)</f>
        <v>0.3</v>
      </c>
      <c r="G81" s="118"/>
      <c r="H81" s="118"/>
      <c r="I81" s="118"/>
      <c r="J81" s="118">
        <v>0.3</v>
      </c>
      <c r="K81" s="174"/>
    </row>
    <row r="82" spans="1:11" s="4" customFormat="1" ht="23.25" customHeight="1" x14ac:dyDescent="0.25">
      <c r="A82" s="86" t="s">
        <v>109</v>
      </c>
      <c r="B82" s="69" t="s">
        <v>110</v>
      </c>
      <c r="C82" s="115"/>
      <c r="D82" s="56"/>
      <c r="E82" s="56"/>
      <c r="F82" s="55"/>
      <c r="G82" s="56"/>
      <c r="H82" s="56"/>
      <c r="I82" s="56"/>
      <c r="J82" s="56"/>
      <c r="K82" s="10"/>
    </row>
    <row r="83" spans="1:11" s="5" customFormat="1" ht="40.5" customHeight="1" x14ac:dyDescent="0.25">
      <c r="A83" s="120" t="s">
        <v>111</v>
      </c>
      <c r="B83" s="74" t="s">
        <v>112</v>
      </c>
      <c r="C83" s="118">
        <f>C51</f>
        <v>2152.8000000000002</v>
      </c>
      <c r="D83" s="118">
        <f>D51</f>
        <v>1187</v>
      </c>
      <c r="E83" s="118">
        <f>E52</f>
        <v>1055.9000000000001</v>
      </c>
      <c r="F83" s="119">
        <f>G83+H83</f>
        <v>0</v>
      </c>
      <c r="G83" s="118">
        <f>G80+G67+G66</f>
        <v>0</v>
      </c>
      <c r="H83" s="118">
        <f>H80+H67+H66</f>
        <v>0</v>
      </c>
      <c r="I83" s="118">
        <v>0</v>
      </c>
      <c r="J83" s="118">
        <v>0</v>
      </c>
      <c r="K83" s="175"/>
    </row>
    <row r="84" spans="1:11" s="3" customFormat="1" ht="29.25" customHeight="1" x14ac:dyDescent="0.2">
      <c r="A84" s="121" t="s">
        <v>113</v>
      </c>
      <c r="B84" s="122" t="s">
        <v>114</v>
      </c>
      <c r="C84" s="123">
        <f>C56+C64</f>
        <v>4582.3</v>
      </c>
      <c r="D84" s="123">
        <f>D56+D64+D81+D77+D80</f>
        <v>4528.1000000000004</v>
      </c>
      <c r="E84" s="123">
        <f>E56+E64+E81+E80</f>
        <v>3923.4999999999995</v>
      </c>
      <c r="F84" s="124">
        <f>F56+F64+F81+F80+F77</f>
        <v>3511.6000000000004</v>
      </c>
      <c r="G84" s="123">
        <f>G56+G64+G81+G80+G77</f>
        <v>901.7</v>
      </c>
      <c r="H84" s="123">
        <f>H56+H64+H81+H80+H77</f>
        <v>833</v>
      </c>
      <c r="I84" s="123">
        <f>I56+I64+I81+I77</f>
        <v>855.5</v>
      </c>
      <c r="J84" s="123">
        <f>J56+J64+J81+J77</f>
        <v>921.39999999999986</v>
      </c>
      <c r="K84" s="105"/>
    </row>
    <row r="85" spans="1:11" s="3" customFormat="1" ht="39" customHeight="1" x14ac:dyDescent="0.25">
      <c r="A85" s="78" t="s">
        <v>115</v>
      </c>
      <c r="B85" s="125"/>
      <c r="C85" s="126"/>
      <c r="D85" s="80"/>
      <c r="E85" s="80"/>
      <c r="F85" s="80"/>
      <c r="G85" s="80"/>
      <c r="H85" s="80"/>
      <c r="I85" s="80"/>
      <c r="J85" s="80"/>
      <c r="K85" s="111"/>
    </row>
    <row r="86" spans="1:11" ht="27.75" customHeight="1" x14ac:dyDescent="0.25">
      <c r="A86" s="67" t="s">
        <v>116</v>
      </c>
      <c r="B86" s="69" t="s">
        <v>117</v>
      </c>
      <c r="C86" s="127">
        <v>218.6</v>
      </c>
      <c r="D86" s="127">
        <f t="shared" ref="D86:J86" si="3">D45-D56</f>
        <v>686.70000000000027</v>
      </c>
      <c r="E86" s="127">
        <f t="shared" si="3"/>
        <v>349.69999999999982</v>
      </c>
      <c r="F86" s="127">
        <f t="shared" si="3"/>
        <v>1000.5</v>
      </c>
      <c r="G86" s="127">
        <f t="shared" si="3"/>
        <v>245.79999999999995</v>
      </c>
      <c r="H86" s="127">
        <f t="shared" si="3"/>
        <v>238.09999999999991</v>
      </c>
      <c r="I86" s="127">
        <f t="shared" si="3"/>
        <v>237.39999999999998</v>
      </c>
      <c r="J86" s="127">
        <f t="shared" si="3"/>
        <v>279.20000000000005</v>
      </c>
    </row>
    <row r="87" spans="1:11" ht="40.5" customHeight="1" x14ac:dyDescent="0.25">
      <c r="A87" s="86" t="s">
        <v>118</v>
      </c>
      <c r="B87" s="69" t="s">
        <v>119</v>
      </c>
      <c r="C87" s="127">
        <v>-179.7</v>
      </c>
      <c r="D87" s="128">
        <v>-685.5</v>
      </c>
      <c r="E87" s="128">
        <f>E49+E51-E64-E80-E81</f>
        <v>-348.49999999999983</v>
      </c>
      <c r="F87" s="128">
        <f>F49-F77-F81-F64</f>
        <v>-998.8</v>
      </c>
      <c r="G87" s="128">
        <f>G49-G64</f>
        <v>-244.69999999999996</v>
      </c>
      <c r="H87" s="128">
        <f>H49-H64</f>
        <v>-235.69999999999996</v>
      </c>
      <c r="I87" s="128">
        <f>I49-I64</f>
        <v>-234.59999999999997</v>
      </c>
      <c r="J87" s="128">
        <f>J49-J64</f>
        <v>-274.29999999999995</v>
      </c>
    </row>
    <row r="88" spans="1:11" ht="38.25" customHeight="1" x14ac:dyDescent="0.2">
      <c r="A88" s="86" t="s">
        <v>120</v>
      </c>
      <c r="B88" s="69" t="s">
        <v>121</v>
      </c>
      <c r="C88" s="127">
        <v>-179.7</v>
      </c>
      <c r="D88" s="128">
        <v>1.2</v>
      </c>
      <c r="E88" s="128">
        <f t="shared" ref="E88:J88" si="4">E54-E84</f>
        <v>1.2000000000002728</v>
      </c>
      <c r="F88" s="128">
        <f t="shared" si="4"/>
        <v>1.6999999999998181</v>
      </c>
      <c r="G88" s="128">
        <f t="shared" si="4"/>
        <v>-1.2000000000000455</v>
      </c>
      <c r="H88" s="128">
        <f t="shared" si="4"/>
        <v>9.9999999999909051E-2</v>
      </c>
      <c r="I88" s="128">
        <f t="shared" si="4"/>
        <v>0.5</v>
      </c>
      <c r="J88" s="128">
        <f t="shared" si="4"/>
        <v>2.3000000000001819</v>
      </c>
      <c r="K88" s="6"/>
    </row>
    <row r="89" spans="1:11" ht="29.25" customHeight="1" x14ac:dyDescent="0.25">
      <c r="A89" s="86" t="s">
        <v>122</v>
      </c>
      <c r="B89" s="69" t="s">
        <v>123</v>
      </c>
      <c r="C89" s="128"/>
      <c r="D89" s="128"/>
      <c r="E89" s="128"/>
      <c r="F89" s="128"/>
      <c r="G89" s="128"/>
      <c r="H89" s="128"/>
      <c r="I89" s="128"/>
      <c r="J89" s="128"/>
    </row>
    <row r="90" spans="1:11" ht="42" customHeight="1" x14ac:dyDescent="0.25">
      <c r="A90" s="129" t="s">
        <v>124</v>
      </c>
      <c r="B90" s="130" t="s">
        <v>125</v>
      </c>
      <c r="C90" s="131">
        <f>C92</f>
        <v>-179.7</v>
      </c>
      <c r="D90" s="131">
        <f>D88-D81</f>
        <v>0.89999999999999991</v>
      </c>
      <c r="E90" s="131">
        <f>E88-E81</f>
        <v>1.0000000000002729</v>
      </c>
      <c r="F90" s="131">
        <f>F88-F81</f>
        <v>1.3999999999998181</v>
      </c>
      <c r="G90" s="131">
        <f>G88</f>
        <v>-1.2000000000000455</v>
      </c>
      <c r="H90" s="131">
        <f>H88</f>
        <v>9.9999999999909051E-2</v>
      </c>
      <c r="I90" s="131">
        <f>I91</f>
        <v>0.5</v>
      </c>
      <c r="J90" s="131">
        <f>J91</f>
        <v>2.0000000000001821</v>
      </c>
    </row>
    <row r="91" spans="1:11" ht="21.75" customHeight="1" x14ac:dyDescent="0.25">
      <c r="A91" s="86" t="s">
        <v>126</v>
      </c>
      <c r="B91" s="69" t="s">
        <v>127</v>
      </c>
      <c r="C91" s="132"/>
      <c r="D91" s="132">
        <v>242.8</v>
      </c>
      <c r="E91" s="132">
        <v>1</v>
      </c>
      <c r="F91" s="133">
        <f>SUM(G91:J91)</f>
        <v>2.6000000000001822</v>
      </c>
      <c r="G91" s="132"/>
      <c r="H91" s="132">
        <v>0.1</v>
      </c>
      <c r="I91" s="132">
        <f>I88</f>
        <v>0.5</v>
      </c>
      <c r="J91" s="132">
        <f>J88-J81</f>
        <v>2.0000000000001821</v>
      </c>
    </row>
    <row r="92" spans="1:11" ht="21.75" customHeight="1" x14ac:dyDescent="0.25">
      <c r="A92" s="86" t="s">
        <v>128</v>
      </c>
      <c r="B92" s="69" t="s">
        <v>129</v>
      </c>
      <c r="C92" s="128">
        <v>-179.7</v>
      </c>
      <c r="D92" s="115">
        <v>241.9</v>
      </c>
      <c r="E92" s="87"/>
      <c r="F92" s="87">
        <f>G92+H92+I92+J92</f>
        <v>1.2</v>
      </c>
      <c r="G92" s="134">
        <v>1.2</v>
      </c>
      <c r="H92" s="134"/>
      <c r="I92" s="134"/>
      <c r="J92" s="54"/>
    </row>
    <row r="93" spans="1:11" ht="33.75" customHeight="1" x14ac:dyDescent="0.25">
      <c r="A93" s="256" t="s">
        <v>130</v>
      </c>
      <c r="B93" s="257"/>
      <c r="C93" s="257"/>
      <c r="D93" s="257"/>
      <c r="E93" s="257"/>
      <c r="F93" s="257"/>
      <c r="G93" s="257"/>
      <c r="H93" s="257"/>
      <c r="I93" s="257"/>
      <c r="J93" s="258"/>
    </row>
    <row r="94" spans="1:11" s="2" customFormat="1" ht="36" x14ac:dyDescent="0.25">
      <c r="A94" s="135" t="s">
        <v>131</v>
      </c>
      <c r="B94" s="136" t="s">
        <v>132</v>
      </c>
      <c r="C94" s="137"/>
      <c r="D94" s="137">
        <f>D96</f>
        <v>0.13</v>
      </c>
      <c r="E94" s="137">
        <f>E96</f>
        <v>0.15</v>
      </c>
      <c r="F94" s="216">
        <f>F90*0.15</f>
        <v>0.20999999999997271</v>
      </c>
      <c r="G94" s="137"/>
      <c r="H94" s="137"/>
      <c r="I94" s="137"/>
      <c r="J94" s="216">
        <f>J96</f>
        <v>0.18</v>
      </c>
      <c r="K94" s="176"/>
    </row>
    <row r="95" spans="1:11" ht="30" x14ac:dyDescent="0.25">
      <c r="A95" s="86" t="s">
        <v>133</v>
      </c>
      <c r="B95" s="42" t="s">
        <v>134</v>
      </c>
      <c r="C95" s="138"/>
      <c r="D95" s="138"/>
      <c r="E95" s="139">
        <v>0</v>
      </c>
      <c r="F95" s="139"/>
      <c r="G95" s="140"/>
      <c r="H95" s="140"/>
      <c r="I95" s="140"/>
      <c r="J95" s="140"/>
    </row>
    <row r="96" spans="1:11" s="4" customFormat="1" ht="45" x14ac:dyDescent="0.25">
      <c r="A96" s="63" t="s">
        <v>135</v>
      </c>
      <c r="B96" s="64" t="s">
        <v>136</v>
      </c>
      <c r="C96" s="141">
        <v>0</v>
      </c>
      <c r="D96" s="141">
        <v>0.13</v>
      </c>
      <c r="E96" s="141">
        <v>0.15</v>
      </c>
      <c r="F96" s="217">
        <f>F94</f>
        <v>0.20999999999997271</v>
      </c>
      <c r="G96" s="141">
        <f>G94</f>
        <v>0</v>
      </c>
      <c r="H96" s="141">
        <f>H94</f>
        <v>0</v>
      </c>
      <c r="I96" s="141">
        <f>I94</f>
        <v>0</v>
      </c>
      <c r="J96" s="217">
        <v>0.18</v>
      </c>
      <c r="K96" s="177"/>
    </row>
    <row r="97" spans="1:12" ht="45" x14ac:dyDescent="0.25">
      <c r="A97" s="86" t="s">
        <v>137</v>
      </c>
      <c r="B97" s="69" t="s">
        <v>138</v>
      </c>
      <c r="C97" s="115"/>
      <c r="D97" s="115"/>
      <c r="E97" s="139">
        <v>0</v>
      </c>
      <c r="F97" s="139"/>
      <c r="G97" s="142"/>
      <c r="H97" s="142"/>
      <c r="I97" s="142"/>
      <c r="J97" s="142"/>
    </row>
    <row r="98" spans="1:12" ht="15.75" customHeight="1" x14ac:dyDescent="0.25">
      <c r="A98" s="86" t="s">
        <v>139</v>
      </c>
      <c r="B98" s="69" t="s">
        <v>140</v>
      </c>
      <c r="C98" s="87"/>
      <c r="D98" s="87"/>
      <c r="E98" s="139">
        <v>0</v>
      </c>
      <c r="F98" s="139"/>
      <c r="G98" s="143"/>
      <c r="H98" s="143"/>
      <c r="I98" s="143"/>
      <c r="J98" s="143"/>
    </row>
    <row r="99" spans="1:12" s="6" customFormat="1" ht="30" x14ac:dyDescent="0.2">
      <c r="A99" s="86" t="s">
        <v>141</v>
      </c>
      <c r="B99" s="42" t="s">
        <v>142</v>
      </c>
      <c r="C99" s="54"/>
      <c r="D99" s="54"/>
      <c r="E99" s="139">
        <v>0</v>
      </c>
      <c r="F99" s="139"/>
      <c r="G99" s="144"/>
      <c r="H99" s="144"/>
      <c r="I99" s="144"/>
      <c r="J99" s="144"/>
    </row>
    <row r="100" spans="1:12" x14ac:dyDescent="0.25">
      <c r="A100" s="86" t="s">
        <v>143</v>
      </c>
      <c r="B100" s="69" t="s">
        <v>144</v>
      </c>
      <c r="C100" s="115"/>
      <c r="D100" s="115"/>
      <c r="E100" s="139">
        <v>0</v>
      </c>
      <c r="F100" s="139"/>
      <c r="G100" s="142"/>
      <c r="H100" s="142"/>
      <c r="I100" s="142"/>
      <c r="J100" s="142"/>
    </row>
    <row r="101" spans="1:12" x14ac:dyDescent="0.25">
      <c r="A101" s="145" t="s">
        <v>145</v>
      </c>
      <c r="B101" s="69" t="s">
        <v>146</v>
      </c>
      <c r="C101" s="146"/>
      <c r="D101" s="115"/>
      <c r="E101" s="139">
        <v>0</v>
      </c>
      <c r="F101" s="139"/>
      <c r="G101" s="142"/>
      <c r="H101" s="142"/>
      <c r="I101" s="142"/>
      <c r="J101" s="142"/>
    </row>
    <row r="102" spans="1:12" x14ac:dyDescent="0.25">
      <c r="A102" s="86" t="s">
        <v>147</v>
      </c>
      <c r="B102" s="69" t="s">
        <v>148</v>
      </c>
      <c r="C102" s="115"/>
      <c r="D102" s="115"/>
      <c r="E102" s="139">
        <v>0</v>
      </c>
      <c r="F102" s="139"/>
      <c r="G102" s="147"/>
      <c r="H102" s="147"/>
      <c r="I102" s="147"/>
      <c r="J102" s="147"/>
    </row>
    <row r="103" spans="1:12" ht="51.75" customHeight="1" x14ac:dyDescent="0.25">
      <c r="A103" s="86" t="s">
        <v>149</v>
      </c>
      <c r="B103" s="69" t="s">
        <v>150</v>
      </c>
      <c r="C103" s="148"/>
      <c r="D103" s="148"/>
      <c r="E103" s="88"/>
      <c r="F103" s="88"/>
      <c r="G103" s="148"/>
      <c r="H103" s="148"/>
      <c r="I103" s="148"/>
      <c r="J103" s="148"/>
    </row>
    <row r="104" spans="1:12" s="2" customFormat="1" ht="39.75" customHeight="1" x14ac:dyDescent="0.25">
      <c r="A104" s="256" t="s">
        <v>151</v>
      </c>
      <c r="B104" s="257"/>
      <c r="C104" s="257"/>
      <c r="D104" s="257"/>
      <c r="E104" s="257"/>
      <c r="F104" s="257"/>
      <c r="G104" s="257"/>
      <c r="H104" s="257"/>
      <c r="I104" s="257"/>
      <c r="J104" s="258"/>
      <c r="K104" s="175"/>
    </row>
    <row r="105" spans="1:12" s="2" customFormat="1" ht="72" x14ac:dyDescent="0.25">
      <c r="A105" s="149" t="s">
        <v>152</v>
      </c>
      <c r="B105" s="150" t="s">
        <v>153</v>
      </c>
      <c r="C105" s="151">
        <f>C112+C114</f>
        <v>51</v>
      </c>
      <c r="D105" s="158">
        <f>D106+D112+D113</f>
        <v>7.5</v>
      </c>
      <c r="E105" s="151">
        <f>E106+E112</f>
        <v>8.5</v>
      </c>
      <c r="F105" s="151">
        <f>SUM(G105:J105)</f>
        <v>73.699999999999989</v>
      </c>
      <c r="G105" s="151">
        <f>G112</f>
        <v>67.099999999999994</v>
      </c>
      <c r="H105" s="151">
        <f>H112</f>
        <v>2.1</v>
      </c>
      <c r="I105" s="151">
        <f>I112</f>
        <v>2.1</v>
      </c>
      <c r="J105" s="151">
        <f>J106+J112</f>
        <v>2.4</v>
      </c>
      <c r="K105" s="178"/>
    </row>
    <row r="106" spans="1:12" ht="23.25" customHeight="1" x14ac:dyDescent="0.25">
      <c r="A106" s="152" t="s">
        <v>154</v>
      </c>
      <c r="B106" s="42" t="s">
        <v>155</v>
      </c>
      <c r="C106" s="153">
        <v>0</v>
      </c>
      <c r="D106" s="118">
        <v>0.3</v>
      </c>
      <c r="E106" s="118">
        <f t="shared" ref="E106:J106" si="5">E81</f>
        <v>0.2</v>
      </c>
      <c r="F106" s="118">
        <f>SUM(G106:J106)</f>
        <v>0.3</v>
      </c>
      <c r="G106" s="118">
        <f t="shared" si="5"/>
        <v>0</v>
      </c>
      <c r="H106" s="118">
        <f t="shared" si="5"/>
        <v>0</v>
      </c>
      <c r="I106" s="118">
        <f t="shared" si="5"/>
        <v>0</v>
      </c>
      <c r="J106" s="118">
        <f t="shared" si="5"/>
        <v>0.3</v>
      </c>
      <c r="K106" s="179"/>
      <c r="L106" s="180"/>
    </row>
    <row r="107" spans="1:12" ht="21" customHeight="1" x14ac:dyDescent="0.25">
      <c r="A107" s="63" t="s">
        <v>156</v>
      </c>
      <c r="B107" s="42" t="s">
        <v>157</v>
      </c>
      <c r="C107" s="115"/>
      <c r="D107" s="115"/>
      <c r="E107" s="87"/>
      <c r="F107" s="87"/>
      <c r="G107" s="154"/>
      <c r="H107" s="154"/>
      <c r="I107" s="154"/>
      <c r="J107" s="154"/>
    </row>
    <row r="108" spans="1:12" ht="30" x14ac:dyDescent="0.25">
      <c r="A108" s="155" t="s">
        <v>158</v>
      </c>
      <c r="B108" s="42" t="s">
        <v>159</v>
      </c>
      <c r="C108" s="128"/>
      <c r="D108" s="115"/>
      <c r="E108" s="115"/>
      <c r="F108" s="115"/>
      <c r="G108" s="115"/>
      <c r="H108" s="115"/>
      <c r="I108" s="115"/>
      <c r="J108" s="115"/>
      <c r="K108" s="181"/>
      <c r="L108" s="182"/>
    </row>
    <row r="109" spans="1:12" ht="30" x14ac:dyDescent="0.25">
      <c r="A109" s="63" t="s">
        <v>160</v>
      </c>
      <c r="B109" s="42" t="s">
        <v>161</v>
      </c>
      <c r="C109" s="115"/>
      <c r="D109" s="87"/>
      <c r="E109" s="87"/>
      <c r="F109" s="87"/>
      <c r="G109" s="154"/>
      <c r="H109" s="154"/>
      <c r="I109" s="154"/>
      <c r="J109" s="154"/>
    </row>
    <row r="110" spans="1:12" x14ac:dyDescent="0.25">
      <c r="A110" s="63" t="s">
        <v>162</v>
      </c>
      <c r="B110" s="42" t="s">
        <v>163</v>
      </c>
      <c r="C110" s="115"/>
      <c r="D110" s="87"/>
      <c r="E110" s="87"/>
      <c r="F110" s="87"/>
      <c r="G110" s="154"/>
      <c r="H110" s="154"/>
      <c r="I110" s="154"/>
      <c r="J110" s="154"/>
    </row>
    <row r="111" spans="1:12" x14ac:dyDescent="0.25">
      <c r="A111" s="63" t="s">
        <v>164</v>
      </c>
      <c r="B111" s="42" t="s">
        <v>165</v>
      </c>
      <c r="C111" s="115"/>
      <c r="D111" s="87"/>
      <c r="F111" s="87"/>
      <c r="G111" s="154"/>
      <c r="H111" s="154"/>
      <c r="I111" s="154"/>
      <c r="J111" s="154"/>
    </row>
    <row r="112" spans="1:12" ht="30" x14ac:dyDescent="0.25">
      <c r="A112" s="155" t="s">
        <v>263</v>
      </c>
      <c r="B112" s="42" t="s">
        <v>166</v>
      </c>
      <c r="C112" s="153">
        <v>48.2</v>
      </c>
      <c r="D112" s="153">
        <v>7.2</v>
      </c>
      <c r="E112" s="92">
        <f>E113</f>
        <v>8.3000000000000007</v>
      </c>
      <c r="F112" s="153">
        <f>SUM(G112:J112)</f>
        <v>73.399999999999977</v>
      </c>
      <c r="G112" s="153">
        <f>2.1+65</f>
        <v>67.099999999999994</v>
      </c>
      <c r="H112" s="153">
        <v>2.1</v>
      </c>
      <c r="I112" s="153">
        <v>2.1</v>
      </c>
      <c r="J112" s="153">
        <v>2.1</v>
      </c>
      <c r="K112" s="179" t="s">
        <v>264</v>
      </c>
      <c r="L112" s="183"/>
    </row>
    <row r="113" spans="1:12" ht="30" x14ac:dyDescent="0.25">
      <c r="A113" s="152" t="s">
        <v>167</v>
      </c>
      <c r="B113" s="42" t="s">
        <v>168</v>
      </c>
      <c r="C113" s="153">
        <v>0</v>
      </c>
      <c r="D113" s="153"/>
      <c r="E113" s="153">
        <v>8.3000000000000007</v>
      </c>
      <c r="F113" s="153">
        <v>0</v>
      </c>
      <c r="G113" s="153">
        <v>0</v>
      </c>
      <c r="H113" s="153">
        <v>0</v>
      </c>
      <c r="I113" s="153">
        <v>0</v>
      </c>
      <c r="J113" s="153">
        <v>0</v>
      </c>
      <c r="K113" s="179"/>
      <c r="L113" s="180"/>
    </row>
    <row r="114" spans="1:12" s="4" customFormat="1" ht="30" x14ac:dyDescent="0.25">
      <c r="A114" s="86" t="s">
        <v>169</v>
      </c>
      <c r="B114" s="69" t="s">
        <v>170</v>
      </c>
      <c r="C114" s="92">
        <f>C117</f>
        <v>2.8</v>
      </c>
      <c r="D114" s="148"/>
      <c r="E114" s="148"/>
      <c r="F114" s="148"/>
      <c r="G114" s="148"/>
      <c r="H114" s="148"/>
      <c r="I114" s="148"/>
      <c r="J114" s="148"/>
      <c r="K114" s="10"/>
    </row>
    <row r="115" spans="1:12" ht="45" x14ac:dyDescent="0.25">
      <c r="A115" s="86" t="s">
        <v>171</v>
      </c>
      <c r="B115" s="42" t="s">
        <v>172</v>
      </c>
      <c r="C115" s="156"/>
      <c r="D115" s="148"/>
      <c r="E115" s="148"/>
      <c r="F115" s="148"/>
      <c r="G115" s="154"/>
      <c r="H115" s="154"/>
      <c r="I115" s="154"/>
      <c r="J115" s="154"/>
    </row>
    <row r="116" spans="1:12" ht="21.75" customHeight="1" x14ac:dyDescent="0.25">
      <c r="A116" s="86" t="s">
        <v>173</v>
      </c>
      <c r="B116" s="42" t="s">
        <v>174</v>
      </c>
      <c r="C116" s="156"/>
      <c r="D116" s="148"/>
      <c r="E116" s="148"/>
      <c r="F116" s="148"/>
      <c r="G116" s="154"/>
      <c r="H116" s="154"/>
      <c r="I116" s="154"/>
      <c r="J116" s="154"/>
    </row>
    <row r="117" spans="1:12" ht="22.5" customHeight="1" x14ac:dyDescent="0.25">
      <c r="A117" s="86" t="s">
        <v>175</v>
      </c>
      <c r="B117" s="42" t="s">
        <v>176</v>
      </c>
      <c r="C117" s="128">
        <v>2.8</v>
      </c>
      <c r="D117" s="148"/>
      <c r="E117" s="115">
        <v>3.2</v>
      </c>
      <c r="F117" s="148"/>
      <c r="G117" s="154"/>
      <c r="H117" s="154"/>
      <c r="I117" s="154"/>
      <c r="J117" s="154"/>
    </row>
    <row r="118" spans="1:12" s="2" customFormat="1" ht="48" customHeight="1" x14ac:dyDescent="0.25">
      <c r="A118" s="157" t="s">
        <v>177</v>
      </c>
      <c r="B118" s="150" t="s">
        <v>178</v>
      </c>
      <c r="C118" s="151">
        <f>C119+C120+C121</f>
        <v>608.40000000000009</v>
      </c>
      <c r="D118" s="158">
        <f>D119+D120+D121</f>
        <v>716.2</v>
      </c>
      <c r="E118" s="158">
        <f t="shared" ref="E118:J118" si="6">E119+E120+E121</f>
        <v>710.59999999999991</v>
      </c>
      <c r="F118" s="158">
        <f t="shared" si="6"/>
        <v>770.1</v>
      </c>
      <c r="G118" s="158">
        <f t="shared" si="6"/>
        <v>190.29999999999998</v>
      </c>
      <c r="H118" s="158">
        <f t="shared" si="6"/>
        <v>189.9</v>
      </c>
      <c r="I118" s="158">
        <f t="shared" si="6"/>
        <v>189</v>
      </c>
      <c r="J118" s="158">
        <f t="shared" si="6"/>
        <v>200.89999999999998</v>
      </c>
      <c r="K118" s="184"/>
    </row>
    <row r="119" spans="1:12" s="2" customFormat="1" ht="21" customHeight="1" x14ac:dyDescent="0.25">
      <c r="A119" s="86" t="s">
        <v>179</v>
      </c>
      <c r="B119" s="42" t="s">
        <v>180</v>
      </c>
      <c r="C119" s="115">
        <v>285.10000000000002</v>
      </c>
      <c r="D119" s="128">
        <v>306.3</v>
      </c>
      <c r="E119" s="89">
        <v>302.10000000000002</v>
      </c>
      <c r="F119" s="89">
        <f>F129</f>
        <v>328.5</v>
      </c>
      <c r="G119" s="128">
        <f>G129</f>
        <v>81.5</v>
      </c>
      <c r="H119" s="128">
        <f>H129</f>
        <v>81.3</v>
      </c>
      <c r="I119" s="128">
        <f>I129</f>
        <v>80.900000000000006</v>
      </c>
      <c r="J119" s="128">
        <f>J129</f>
        <v>84.8</v>
      </c>
      <c r="K119" s="178"/>
    </row>
    <row r="120" spans="1:12" s="2" customFormat="1" ht="21" customHeight="1" x14ac:dyDescent="0.25">
      <c r="A120" s="86" t="s">
        <v>181</v>
      </c>
      <c r="B120" s="42" t="s">
        <v>182</v>
      </c>
      <c r="C120" s="115">
        <v>293.8</v>
      </c>
      <c r="D120" s="128">
        <v>320.8</v>
      </c>
      <c r="E120" s="89">
        <v>319.7</v>
      </c>
      <c r="F120" s="89">
        <f>G120+H120+I120+J120</f>
        <v>345.6</v>
      </c>
      <c r="G120" s="128">
        <v>85.1</v>
      </c>
      <c r="H120" s="128">
        <v>85</v>
      </c>
      <c r="I120" s="128">
        <v>84.6</v>
      </c>
      <c r="J120" s="128">
        <v>90.9</v>
      </c>
      <c r="K120" s="178"/>
    </row>
    <row r="121" spans="1:12" s="7" customFormat="1" ht="21.75" customHeight="1" x14ac:dyDescent="0.25">
      <c r="A121" s="86" t="s">
        <v>183</v>
      </c>
      <c r="B121" s="42" t="s">
        <v>184</v>
      </c>
      <c r="C121" s="128">
        <v>29.5</v>
      </c>
      <c r="D121" s="128">
        <v>89.1</v>
      </c>
      <c r="E121" s="89">
        <v>88.8</v>
      </c>
      <c r="F121" s="89">
        <f>G121+H121+I121+J121</f>
        <v>96</v>
      </c>
      <c r="G121" s="128">
        <v>23.7</v>
      </c>
      <c r="H121" s="128">
        <v>23.6</v>
      </c>
      <c r="I121" s="128">
        <v>23.5</v>
      </c>
      <c r="J121" s="128">
        <v>25.2</v>
      </c>
      <c r="K121" s="185"/>
    </row>
    <row r="122" spans="1:12" s="7" customFormat="1" ht="20.25" customHeight="1" x14ac:dyDescent="0.25">
      <c r="A122" s="159" t="s">
        <v>185</v>
      </c>
      <c r="B122" s="94" t="s">
        <v>186</v>
      </c>
      <c r="C122" s="141">
        <f>C123</f>
        <v>7.4</v>
      </c>
      <c r="D122" s="160"/>
      <c r="E122" s="160"/>
      <c r="F122" s="160"/>
      <c r="G122" s="160"/>
      <c r="H122" s="160"/>
      <c r="I122" s="160"/>
      <c r="J122" s="160"/>
      <c r="K122" s="186"/>
    </row>
    <row r="123" spans="1:12" s="2" customFormat="1" ht="22.5" customHeight="1" x14ac:dyDescent="0.25">
      <c r="A123" s="86" t="s">
        <v>265</v>
      </c>
      <c r="B123" s="69" t="s">
        <v>187</v>
      </c>
      <c r="C123" s="141">
        <v>7.4</v>
      </c>
      <c r="D123" s="115"/>
      <c r="E123" s="115"/>
      <c r="F123" s="115"/>
      <c r="G123" s="115"/>
      <c r="H123" s="115"/>
      <c r="I123" s="115"/>
      <c r="J123" s="115"/>
      <c r="K123" s="175"/>
    </row>
    <row r="124" spans="1:12" s="2" customFormat="1" ht="18" x14ac:dyDescent="0.25">
      <c r="A124" s="161" t="s">
        <v>188</v>
      </c>
      <c r="B124" s="162" t="s">
        <v>189</v>
      </c>
      <c r="C124" s="163"/>
      <c r="D124" s="164"/>
      <c r="E124" s="164"/>
      <c r="F124" s="164"/>
      <c r="G124" s="165"/>
      <c r="H124" s="165"/>
      <c r="I124" s="165"/>
      <c r="J124" s="165"/>
      <c r="K124" s="175"/>
    </row>
    <row r="125" spans="1:12" ht="32.25" customHeight="1" x14ac:dyDescent="0.25">
      <c r="A125" s="269" t="s">
        <v>190</v>
      </c>
      <c r="B125" s="270"/>
      <c r="C125" s="270"/>
      <c r="D125" s="270"/>
      <c r="E125" s="270"/>
      <c r="F125" s="270"/>
      <c r="G125" s="270"/>
      <c r="H125" s="270"/>
      <c r="I125" s="270"/>
      <c r="J125" s="271"/>
    </row>
    <row r="126" spans="1:12" ht="18" customHeight="1" x14ac:dyDescent="0.25">
      <c r="A126" s="166" t="s">
        <v>191</v>
      </c>
      <c r="B126" s="167" t="s">
        <v>192</v>
      </c>
      <c r="C126" s="168">
        <v>12</v>
      </c>
      <c r="D126" s="168">
        <v>12</v>
      </c>
      <c r="E126" s="197">
        <v>12</v>
      </c>
      <c r="F126" s="197">
        <v>12</v>
      </c>
      <c r="G126" s="197">
        <v>12</v>
      </c>
      <c r="H126" s="197">
        <v>12</v>
      </c>
      <c r="I126" s="197">
        <v>12</v>
      </c>
      <c r="J126" s="197">
        <v>12</v>
      </c>
    </row>
    <row r="127" spans="1:12" ht="18" customHeight="1" x14ac:dyDescent="0.25">
      <c r="A127" s="166" t="s">
        <v>193</v>
      </c>
      <c r="B127" s="167" t="s">
        <v>194</v>
      </c>
      <c r="C127" s="169">
        <f t="shared" ref="C127:J127" si="7">C128+C129</f>
        <v>1888.3000000000002</v>
      </c>
      <c r="D127" s="170">
        <f t="shared" si="7"/>
        <v>2089</v>
      </c>
      <c r="E127" s="170">
        <f t="shared" si="7"/>
        <v>2078.1</v>
      </c>
      <c r="F127" s="171">
        <f t="shared" si="7"/>
        <v>2248.6</v>
      </c>
      <c r="G127" s="172">
        <f t="shared" si="7"/>
        <v>554.6</v>
      </c>
      <c r="H127" s="172">
        <f t="shared" si="7"/>
        <v>553.29999999999995</v>
      </c>
      <c r="I127" s="172">
        <f t="shared" si="7"/>
        <v>551</v>
      </c>
      <c r="J127" s="172">
        <f t="shared" si="7"/>
        <v>589.69999999999993</v>
      </c>
    </row>
    <row r="128" spans="1:12" ht="18" customHeight="1" x14ac:dyDescent="0.25">
      <c r="A128" s="166" t="s">
        <v>195</v>
      </c>
      <c r="B128" s="167" t="s">
        <v>196</v>
      </c>
      <c r="C128" s="169">
        <v>1603.2</v>
      </c>
      <c r="D128" s="170">
        <v>1782.7</v>
      </c>
      <c r="E128" s="170">
        <v>1776</v>
      </c>
      <c r="F128" s="171">
        <f>G128+H128+I128+J128</f>
        <v>1920.1</v>
      </c>
      <c r="G128" s="172">
        <v>473.1</v>
      </c>
      <c r="H128" s="172">
        <v>472</v>
      </c>
      <c r="I128" s="172">
        <v>470.1</v>
      </c>
      <c r="J128" s="172">
        <v>504.9</v>
      </c>
    </row>
    <row r="129" spans="1:11" ht="18" customHeight="1" x14ac:dyDescent="0.25">
      <c r="A129" s="166" t="s">
        <v>197</v>
      </c>
      <c r="B129" s="167" t="s">
        <v>198</v>
      </c>
      <c r="C129" s="169">
        <v>285.10000000000002</v>
      </c>
      <c r="D129" s="170">
        <v>306.3</v>
      </c>
      <c r="E129" s="170">
        <v>302.10000000000002</v>
      </c>
      <c r="F129" s="171">
        <f>G129+H129+I129+J129</f>
        <v>328.5</v>
      </c>
      <c r="G129" s="172">
        <v>81.5</v>
      </c>
      <c r="H129" s="172">
        <v>81.3</v>
      </c>
      <c r="I129" s="172">
        <v>80.900000000000006</v>
      </c>
      <c r="J129" s="172">
        <v>84.8</v>
      </c>
    </row>
    <row r="130" spans="1:11" ht="18" customHeight="1" x14ac:dyDescent="0.25">
      <c r="A130" s="187"/>
      <c r="B130" s="189"/>
      <c r="C130" s="190"/>
      <c r="D130" s="190"/>
      <c r="E130" s="188"/>
      <c r="F130" s="188"/>
      <c r="G130" s="191"/>
      <c r="H130" s="191"/>
      <c r="I130" s="191"/>
      <c r="J130" s="191"/>
    </row>
    <row r="131" spans="1:11" s="193" customFormat="1" ht="36" customHeight="1" x14ac:dyDescent="0.3">
      <c r="A131" s="272" t="s">
        <v>210</v>
      </c>
      <c r="B131" s="272"/>
      <c r="C131" s="273" t="s">
        <v>211</v>
      </c>
      <c r="D131" s="273"/>
      <c r="E131" s="273"/>
      <c r="F131" s="262" t="s">
        <v>199</v>
      </c>
      <c r="G131" s="262"/>
      <c r="H131" s="262"/>
      <c r="I131" s="262"/>
      <c r="J131" s="262"/>
      <c r="K131" s="192"/>
    </row>
    <row r="132" spans="1:11" s="193" customFormat="1" ht="17.25" customHeight="1" x14ac:dyDescent="0.3">
      <c r="C132" s="263"/>
      <c r="D132" s="263"/>
      <c r="E132" s="263"/>
      <c r="F132" s="263" t="s">
        <v>200</v>
      </c>
      <c r="G132" s="263"/>
      <c r="H132" s="263"/>
      <c r="I132" s="263"/>
      <c r="J132" s="263"/>
      <c r="K132" s="192"/>
    </row>
    <row r="133" spans="1:11" s="193" customFormat="1" ht="28.5" customHeight="1" x14ac:dyDescent="0.3">
      <c r="A133" s="193" t="s">
        <v>213</v>
      </c>
      <c r="C133" s="261" t="s">
        <v>212</v>
      </c>
      <c r="D133" s="261"/>
      <c r="E133" s="261"/>
      <c r="F133" s="262" t="s">
        <v>201</v>
      </c>
      <c r="G133" s="261"/>
      <c r="H133" s="261"/>
      <c r="I133" s="261"/>
      <c r="J133" s="261"/>
      <c r="K133" s="192"/>
    </row>
    <row r="134" spans="1:11" s="193" customFormat="1" ht="17.25" customHeight="1" x14ac:dyDescent="0.3">
      <c r="C134" s="263"/>
      <c r="D134" s="263"/>
      <c r="E134" s="263"/>
      <c r="F134" s="263" t="s">
        <v>200</v>
      </c>
      <c r="G134" s="263"/>
      <c r="H134" s="263"/>
      <c r="I134" s="263"/>
      <c r="J134" s="263"/>
      <c r="K134" s="192"/>
    </row>
    <row r="135" spans="1:11" s="193" customFormat="1" ht="17.25" customHeight="1" x14ac:dyDescent="0.3">
      <c r="A135" s="194" t="s">
        <v>202</v>
      </c>
      <c r="B135" s="195"/>
      <c r="C135" s="195"/>
      <c r="D135" s="195"/>
      <c r="E135" s="195"/>
      <c r="F135" s="195"/>
      <c r="G135" s="195"/>
      <c r="H135" s="195"/>
      <c r="I135" s="195"/>
      <c r="J135" s="195"/>
      <c r="K135" s="192"/>
    </row>
    <row r="136" spans="1:11" x14ac:dyDescent="0.25">
      <c r="A136" s="196"/>
      <c r="B136" s="196"/>
      <c r="C136" s="196"/>
      <c r="D136" s="196"/>
      <c r="E136" s="196"/>
      <c r="F136" s="196"/>
      <c r="G136" s="196"/>
      <c r="H136" s="196"/>
      <c r="I136" s="196"/>
      <c r="J136" s="196"/>
    </row>
    <row r="137" spans="1:11" x14ac:dyDescent="0.25">
      <c r="A137" s="173"/>
    </row>
    <row r="138" spans="1:11" x14ac:dyDescent="0.25">
      <c r="A138" s="173"/>
    </row>
    <row r="139" spans="1:11" x14ac:dyDescent="0.25">
      <c r="A139" s="173"/>
    </row>
    <row r="140" spans="1:11" x14ac:dyDescent="0.25">
      <c r="A140" s="173"/>
    </row>
    <row r="141" spans="1:11" x14ac:dyDescent="0.25">
      <c r="A141" s="173"/>
    </row>
    <row r="142" spans="1:11" x14ac:dyDescent="0.25">
      <c r="A142" s="173"/>
    </row>
    <row r="143" spans="1:11" ht="20.25" customHeight="1" x14ac:dyDescent="0.25">
      <c r="A143" s="173"/>
    </row>
    <row r="144" spans="1:11" x14ac:dyDescent="0.25">
      <c r="A144" s="173"/>
    </row>
    <row r="145" spans="1:1" x14ac:dyDescent="0.25">
      <c r="A145" s="173"/>
    </row>
    <row r="146" spans="1:1" x14ac:dyDescent="0.25">
      <c r="A146" s="173"/>
    </row>
    <row r="147" spans="1:1" x14ac:dyDescent="0.25">
      <c r="A147" s="173"/>
    </row>
    <row r="148" spans="1:1" x14ac:dyDescent="0.25">
      <c r="A148" s="173"/>
    </row>
    <row r="149" spans="1:1" x14ac:dyDescent="0.25">
      <c r="A149" s="173"/>
    </row>
    <row r="150" spans="1:1" x14ac:dyDescent="0.25">
      <c r="A150" s="173"/>
    </row>
    <row r="151" spans="1:1" x14ac:dyDescent="0.25">
      <c r="A151" s="173"/>
    </row>
    <row r="152" spans="1:1" x14ac:dyDescent="0.25">
      <c r="A152" s="173"/>
    </row>
    <row r="153" spans="1:1" x14ac:dyDescent="0.25">
      <c r="A153" s="173"/>
    </row>
    <row r="154" spans="1:1" x14ac:dyDescent="0.25">
      <c r="A154" s="173"/>
    </row>
    <row r="155" spans="1:1" x14ac:dyDescent="0.25">
      <c r="A155" s="173"/>
    </row>
    <row r="156" spans="1:1" x14ac:dyDescent="0.25">
      <c r="A156" s="173"/>
    </row>
    <row r="157" spans="1:1" x14ac:dyDescent="0.25">
      <c r="A157" s="173"/>
    </row>
    <row r="158" spans="1:1" x14ac:dyDescent="0.25">
      <c r="A158" s="173"/>
    </row>
    <row r="159" spans="1:1" x14ac:dyDescent="0.25">
      <c r="A159" s="173"/>
    </row>
    <row r="160" spans="1:1" x14ac:dyDescent="0.25">
      <c r="A160" s="173"/>
    </row>
    <row r="161" spans="1:1" x14ac:dyDescent="0.25">
      <c r="A161" s="173"/>
    </row>
    <row r="162" spans="1:1" x14ac:dyDescent="0.25">
      <c r="A162" s="173"/>
    </row>
    <row r="163" spans="1:1" x14ac:dyDescent="0.25">
      <c r="A163" s="173"/>
    </row>
    <row r="164" spans="1:1" x14ac:dyDescent="0.25">
      <c r="A164" s="173"/>
    </row>
    <row r="165" spans="1:1" x14ac:dyDescent="0.25">
      <c r="A165" s="173"/>
    </row>
    <row r="166" spans="1:1" x14ac:dyDescent="0.25">
      <c r="A166" s="173"/>
    </row>
    <row r="167" spans="1:1" x14ac:dyDescent="0.25">
      <c r="A167" s="173"/>
    </row>
    <row r="168" spans="1:1" x14ac:dyDescent="0.25">
      <c r="A168" s="173"/>
    </row>
    <row r="169" spans="1:1" x14ac:dyDescent="0.25">
      <c r="A169" s="173"/>
    </row>
    <row r="170" spans="1:1" x14ac:dyDescent="0.25">
      <c r="A170" s="173"/>
    </row>
    <row r="171" spans="1:1" x14ac:dyDescent="0.25">
      <c r="A171" s="173"/>
    </row>
    <row r="172" spans="1:1" x14ac:dyDescent="0.25">
      <c r="A172" s="173"/>
    </row>
    <row r="173" spans="1:1" x14ac:dyDescent="0.25">
      <c r="A173" s="173"/>
    </row>
    <row r="174" spans="1:1" x14ac:dyDescent="0.25">
      <c r="A174" s="173"/>
    </row>
    <row r="175" spans="1:1" x14ac:dyDescent="0.25">
      <c r="A175" s="173"/>
    </row>
    <row r="176" spans="1:1" x14ac:dyDescent="0.25">
      <c r="A176" s="173"/>
    </row>
    <row r="177" spans="1:1" x14ac:dyDescent="0.25">
      <c r="A177" s="173"/>
    </row>
    <row r="178" spans="1:1" x14ac:dyDescent="0.25">
      <c r="A178" s="173"/>
    </row>
    <row r="179" spans="1:1" x14ac:dyDescent="0.25">
      <c r="A179" s="173"/>
    </row>
    <row r="180" spans="1:1" x14ac:dyDescent="0.25">
      <c r="A180" s="173"/>
    </row>
    <row r="181" spans="1:1" x14ac:dyDescent="0.25">
      <c r="A181" s="173"/>
    </row>
    <row r="182" spans="1:1" x14ac:dyDescent="0.25">
      <c r="A182" s="173"/>
    </row>
    <row r="183" spans="1:1" x14ac:dyDescent="0.25">
      <c r="A183" s="173"/>
    </row>
    <row r="184" spans="1:1" x14ac:dyDescent="0.25">
      <c r="A184" s="173"/>
    </row>
    <row r="185" spans="1:1" x14ac:dyDescent="0.25">
      <c r="A185" s="173"/>
    </row>
    <row r="186" spans="1:1" x14ac:dyDescent="0.25">
      <c r="A186" s="173"/>
    </row>
    <row r="187" spans="1:1" x14ac:dyDescent="0.25">
      <c r="A187" s="173"/>
    </row>
    <row r="188" spans="1:1" x14ac:dyDescent="0.25">
      <c r="A188" s="173"/>
    </row>
    <row r="189" spans="1:1" x14ac:dyDescent="0.25">
      <c r="A189" s="173"/>
    </row>
    <row r="190" spans="1:1" x14ac:dyDescent="0.25">
      <c r="A190" s="173"/>
    </row>
    <row r="191" spans="1:1" x14ac:dyDescent="0.25">
      <c r="A191" s="173"/>
    </row>
    <row r="192" spans="1:1" x14ac:dyDescent="0.25">
      <c r="A192" s="173"/>
    </row>
    <row r="193" spans="1:1" x14ac:dyDescent="0.25">
      <c r="A193" s="173"/>
    </row>
    <row r="194" spans="1:1" x14ac:dyDescent="0.25">
      <c r="A194" s="173"/>
    </row>
    <row r="195" spans="1:1" x14ac:dyDescent="0.25">
      <c r="A195" s="173"/>
    </row>
    <row r="196" spans="1:1" x14ac:dyDescent="0.25">
      <c r="A196" s="173"/>
    </row>
    <row r="197" spans="1:1" x14ac:dyDescent="0.25">
      <c r="A197" s="173"/>
    </row>
    <row r="198" spans="1:1" x14ac:dyDescent="0.25">
      <c r="A198" s="173"/>
    </row>
    <row r="199" spans="1:1" x14ac:dyDescent="0.25">
      <c r="A199" s="173"/>
    </row>
    <row r="200" spans="1:1" x14ac:dyDescent="0.25">
      <c r="A200" s="173"/>
    </row>
    <row r="201" spans="1:1" x14ac:dyDescent="0.25">
      <c r="A201" s="173"/>
    </row>
    <row r="202" spans="1:1" x14ac:dyDescent="0.25">
      <c r="A202" s="173"/>
    </row>
    <row r="203" spans="1:1" x14ac:dyDescent="0.25">
      <c r="A203" s="173"/>
    </row>
    <row r="204" spans="1:1" x14ac:dyDescent="0.25">
      <c r="A204" s="173"/>
    </row>
    <row r="205" spans="1:1" x14ac:dyDescent="0.25">
      <c r="A205" s="173"/>
    </row>
    <row r="206" spans="1:1" x14ac:dyDescent="0.25">
      <c r="A206" s="173"/>
    </row>
    <row r="207" spans="1:1" x14ac:dyDescent="0.25">
      <c r="A207" s="173"/>
    </row>
    <row r="208" spans="1:1" x14ac:dyDescent="0.25">
      <c r="A208" s="173"/>
    </row>
    <row r="209" spans="1:1" x14ac:dyDescent="0.25">
      <c r="A209" s="173"/>
    </row>
    <row r="210" spans="1:1" x14ac:dyDescent="0.25">
      <c r="A210" s="173"/>
    </row>
    <row r="211" spans="1:1" x14ac:dyDescent="0.25">
      <c r="A211" s="173"/>
    </row>
    <row r="212" spans="1:1" x14ac:dyDescent="0.25">
      <c r="A212" s="173"/>
    </row>
    <row r="213" spans="1:1" x14ac:dyDescent="0.25">
      <c r="A213" s="173"/>
    </row>
    <row r="214" spans="1:1" x14ac:dyDescent="0.25">
      <c r="A214" s="173"/>
    </row>
    <row r="215" spans="1:1" x14ac:dyDescent="0.25">
      <c r="A215" s="173"/>
    </row>
    <row r="216" spans="1:1" x14ac:dyDescent="0.25">
      <c r="A216" s="173"/>
    </row>
    <row r="217" spans="1:1" x14ac:dyDescent="0.25">
      <c r="A217" s="173"/>
    </row>
    <row r="218" spans="1:1" x14ac:dyDescent="0.25">
      <c r="A218" s="173"/>
    </row>
    <row r="219" spans="1:1" x14ac:dyDescent="0.25">
      <c r="A219" s="173"/>
    </row>
    <row r="220" spans="1:1" x14ac:dyDescent="0.25">
      <c r="A220" s="173"/>
    </row>
    <row r="221" spans="1:1" x14ac:dyDescent="0.25">
      <c r="A221" s="173"/>
    </row>
    <row r="222" spans="1:1" x14ac:dyDescent="0.25">
      <c r="A222" s="173"/>
    </row>
    <row r="223" spans="1:1" x14ac:dyDescent="0.25">
      <c r="A223" s="173"/>
    </row>
    <row r="224" spans="1:1" x14ac:dyDescent="0.25">
      <c r="A224" s="173"/>
    </row>
    <row r="225" spans="1:1" x14ac:dyDescent="0.25">
      <c r="A225" s="173"/>
    </row>
    <row r="226" spans="1:1" x14ac:dyDescent="0.25">
      <c r="A226" s="173"/>
    </row>
    <row r="227" spans="1:1" x14ac:dyDescent="0.25">
      <c r="A227" s="173"/>
    </row>
    <row r="228" spans="1:1" x14ac:dyDescent="0.25">
      <c r="A228" s="173"/>
    </row>
    <row r="229" spans="1:1" x14ac:dyDescent="0.25">
      <c r="A229" s="173"/>
    </row>
    <row r="230" spans="1:1" x14ac:dyDescent="0.25">
      <c r="A230" s="173"/>
    </row>
    <row r="231" spans="1:1" x14ac:dyDescent="0.25">
      <c r="A231" s="173"/>
    </row>
    <row r="232" spans="1:1" x14ac:dyDescent="0.25">
      <c r="A232" s="173"/>
    </row>
    <row r="233" spans="1:1" x14ac:dyDescent="0.25">
      <c r="A233" s="173"/>
    </row>
    <row r="234" spans="1:1" x14ac:dyDescent="0.25">
      <c r="A234" s="173"/>
    </row>
    <row r="235" spans="1:1" x14ac:dyDescent="0.25">
      <c r="A235" s="173"/>
    </row>
    <row r="236" spans="1:1" x14ac:dyDescent="0.25">
      <c r="A236" s="173"/>
    </row>
    <row r="237" spans="1:1" x14ac:dyDescent="0.25">
      <c r="A237" s="173"/>
    </row>
    <row r="238" spans="1:1" x14ac:dyDescent="0.25">
      <c r="A238" s="173"/>
    </row>
    <row r="239" spans="1:1" x14ac:dyDescent="0.25">
      <c r="A239" s="173"/>
    </row>
    <row r="240" spans="1:1" x14ac:dyDescent="0.25">
      <c r="A240" s="173"/>
    </row>
    <row r="241" spans="1:1" x14ac:dyDescent="0.25">
      <c r="A241" s="173"/>
    </row>
    <row r="242" spans="1:1" x14ac:dyDescent="0.25">
      <c r="A242" s="173"/>
    </row>
    <row r="243" spans="1:1" x14ac:dyDescent="0.25">
      <c r="A243" s="173"/>
    </row>
    <row r="244" spans="1:1" x14ac:dyDescent="0.25">
      <c r="A244" s="173"/>
    </row>
    <row r="245" spans="1:1" x14ac:dyDescent="0.25">
      <c r="A245" s="173"/>
    </row>
    <row r="246" spans="1:1" x14ac:dyDescent="0.25">
      <c r="A246" s="173"/>
    </row>
    <row r="247" spans="1:1" x14ac:dyDescent="0.25">
      <c r="A247" s="173"/>
    </row>
    <row r="248" spans="1:1" x14ac:dyDescent="0.25">
      <c r="A248" s="173"/>
    </row>
    <row r="249" spans="1:1" x14ac:dyDescent="0.25">
      <c r="A249" s="173"/>
    </row>
    <row r="250" spans="1:1" x14ac:dyDescent="0.25">
      <c r="A250" s="173"/>
    </row>
    <row r="251" spans="1:1" x14ac:dyDescent="0.25">
      <c r="A251" s="173"/>
    </row>
    <row r="252" spans="1:1" x14ac:dyDescent="0.25">
      <c r="A252" s="173"/>
    </row>
    <row r="253" spans="1:1" x14ac:dyDescent="0.25">
      <c r="A253" s="173"/>
    </row>
    <row r="254" spans="1:1" x14ac:dyDescent="0.25">
      <c r="A254" s="173"/>
    </row>
    <row r="255" spans="1:1" x14ac:dyDescent="0.25">
      <c r="A255" s="173"/>
    </row>
    <row r="256" spans="1:1" x14ac:dyDescent="0.25">
      <c r="A256" s="173"/>
    </row>
    <row r="257" spans="1:1" x14ac:dyDescent="0.25">
      <c r="A257" s="173"/>
    </row>
    <row r="258" spans="1:1" x14ac:dyDescent="0.25">
      <c r="A258" s="173"/>
    </row>
    <row r="259" spans="1:1" x14ac:dyDescent="0.25">
      <c r="A259" s="173"/>
    </row>
    <row r="260" spans="1:1" x14ac:dyDescent="0.25">
      <c r="A260" s="173"/>
    </row>
    <row r="261" spans="1:1" x14ac:dyDescent="0.25">
      <c r="A261" s="173"/>
    </row>
    <row r="262" spans="1:1" x14ac:dyDescent="0.25">
      <c r="A262" s="173"/>
    </row>
    <row r="263" spans="1:1" x14ac:dyDescent="0.25">
      <c r="A263" s="173"/>
    </row>
    <row r="264" spans="1:1" x14ac:dyDescent="0.25">
      <c r="A264" s="173"/>
    </row>
    <row r="265" spans="1:1" x14ac:dyDescent="0.25">
      <c r="A265" s="173"/>
    </row>
    <row r="266" spans="1:1" x14ac:dyDescent="0.25">
      <c r="A266" s="173"/>
    </row>
    <row r="267" spans="1:1" x14ac:dyDescent="0.25">
      <c r="A267" s="173"/>
    </row>
    <row r="268" spans="1:1" x14ac:dyDescent="0.25">
      <c r="A268" s="173"/>
    </row>
    <row r="269" spans="1:1" x14ac:dyDescent="0.25">
      <c r="A269" s="173"/>
    </row>
    <row r="270" spans="1:1" x14ac:dyDescent="0.25">
      <c r="A270" s="173"/>
    </row>
  </sheetData>
  <sheetProtection selectLockedCells="1" selectUnlockedCells="1"/>
  <mergeCells count="64">
    <mergeCell ref="C133:E133"/>
    <mergeCell ref="F133:J133"/>
    <mergeCell ref="C134:E134"/>
    <mergeCell ref="F134:J134"/>
    <mergeCell ref="A36:A37"/>
    <mergeCell ref="B36:B37"/>
    <mergeCell ref="C36:C37"/>
    <mergeCell ref="D36:D37"/>
    <mergeCell ref="E36:E37"/>
    <mergeCell ref="F36:F37"/>
    <mergeCell ref="A125:J125"/>
    <mergeCell ref="A131:B131"/>
    <mergeCell ref="C131:E131"/>
    <mergeCell ref="F131:J131"/>
    <mergeCell ref="C132:E132"/>
    <mergeCell ref="F132:J132"/>
    <mergeCell ref="K41:M41"/>
    <mergeCell ref="K43:R43"/>
    <mergeCell ref="K77:O77"/>
    <mergeCell ref="A104:J104"/>
    <mergeCell ref="A93:J93"/>
    <mergeCell ref="K57:L57"/>
    <mergeCell ref="K60:L60"/>
    <mergeCell ref="A32:I32"/>
    <mergeCell ref="A33:J33"/>
    <mergeCell ref="A34:J34"/>
    <mergeCell ref="G36:J36"/>
    <mergeCell ref="K40:M40"/>
    <mergeCell ref="B24:G24"/>
    <mergeCell ref="H24:I24"/>
    <mergeCell ref="B26:I26"/>
    <mergeCell ref="B28:I28"/>
    <mergeCell ref="A31:J31"/>
    <mergeCell ref="B21:G21"/>
    <mergeCell ref="H21:I21"/>
    <mergeCell ref="B22:G22"/>
    <mergeCell ref="H22:I22"/>
    <mergeCell ref="B23:G23"/>
    <mergeCell ref="H23:I23"/>
    <mergeCell ref="B18:G18"/>
    <mergeCell ref="H18:I18"/>
    <mergeCell ref="B19:G19"/>
    <mergeCell ref="H19:I19"/>
    <mergeCell ref="B20:G20"/>
    <mergeCell ref="H20:I20"/>
    <mergeCell ref="G13:J13"/>
    <mergeCell ref="G14:J14"/>
    <mergeCell ref="G15:I15"/>
    <mergeCell ref="B17:G17"/>
    <mergeCell ref="H17:I17"/>
    <mergeCell ref="G8:J8"/>
    <mergeCell ref="G9:J9"/>
    <mergeCell ref="G10:J10"/>
    <mergeCell ref="A11:B11"/>
    <mergeCell ref="G11:J11"/>
    <mergeCell ref="A7:B7"/>
    <mergeCell ref="G7:J7"/>
    <mergeCell ref="A1:B1"/>
    <mergeCell ref="G1:J1"/>
    <mergeCell ref="G2:J2"/>
    <mergeCell ref="G3:J3"/>
    <mergeCell ref="G4:J4"/>
    <mergeCell ref="A5:B5"/>
    <mergeCell ref="G5:J5"/>
  </mergeCells>
  <phoneticPr fontId="42" type="noConversion"/>
  <printOptions horizontalCentered="1"/>
  <pageMargins left="0.59055118110236227" right="0" top="0" bottom="0" header="0.51181102362204722" footer="0.51181102362204722"/>
  <pageSetup paperSize="9" scale="55" orientation="portrait" verticalDpi="300" r:id="rId1"/>
  <headerFooter alignWithMargins="0"/>
  <rowBreaks count="1" manualBreakCount="1">
    <brk id="15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фінплан</vt:lpstr>
      <vt:lpstr>фінплан!Print_Area</vt:lpstr>
      <vt:lpstr>фінплан!Print_Titles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2025-12-08T07:35:10Z</cp:lastPrinted>
  <dcterms:created xsi:type="dcterms:W3CDTF">2022-01-19T09:48:20Z</dcterms:created>
  <dcterms:modified xsi:type="dcterms:W3CDTF">2025-12-17T08:04:37Z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BA4B65EC8FF641E69AA81DBB4E629582_12</vt:lpwstr>
  </property>
  <property fmtid="{D5CDD505-2E9C-101B-9397-08002B2CF9AE}" pid="3" name="KSOProductBuildVer">
    <vt:lpwstr>1033-12.2.0.18911</vt:lpwstr>
  </property>
</Properties>
</file>