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 26" sheetId="10" r:id="rId1"/>
  </sheets>
  <definedNames>
    <definedName name="Print_Area" localSheetId="0">'фінплан 26'!$A$1:$J$140</definedName>
    <definedName name="Print_Titles" localSheetId="0">'фінплан 26'!$33:$34</definedName>
  </definedNames>
  <calcPr calcId="152511" refMode="R1C1"/>
</workbook>
</file>

<file path=xl/calcChain.xml><?xml version="1.0" encoding="utf-8"?>
<calcChain xmlns="http://schemas.openxmlformats.org/spreadsheetml/2006/main">
  <c r="F40" i="10" l="1"/>
  <c r="F45" i="10" s="1"/>
  <c r="F41" i="10"/>
  <c r="C45" i="10"/>
  <c r="D45" i="10"/>
  <c r="E45" i="10"/>
  <c r="G45" i="10"/>
  <c r="H45" i="10"/>
  <c r="I45" i="10"/>
  <c r="J45" i="10"/>
  <c r="C46" i="10"/>
  <c r="D46" i="10"/>
  <c r="E46" i="10"/>
  <c r="G46" i="10"/>
  <c r="H46" i="10"/>
  <c r="I46" i="10"/>
  <c r="J46" i="10"/>
  <c r="F47" i="10"/>
  <c r="F46" i="10" s="1"/>
  <c r="F48" i="10"/>
  <c r="F49" i="10"/>
  <c r="C52" i="10"/>
  <c r="D52" i="10"/>
  <c r="E52" i="10"/>
  <c r="G52" i="10"/>
  <c r="H52" i="10"/>
  <c r="I52" i="10"/>
  <c r="J52" i="10"/>
  <c r="F52" i="10" s="1"/>
  <c r="F53" i="10"/>
  <c r="C57" i="10"/>
  <c r="D57" i="10"/>
  <c r="E57" i="10"/>
  <c r="G57" i="10"/>
  <c r="H57" i="10"/>
  <c r="I57" i="10"/>
  <c r="J57" i="10"/>
  <c r="C58" i="10"/>
  <c r="D58" i="10"/>
  <c r="D92" i="10" s="1"/>
  <c r="D94" i="10" s="1"/>
  <c r="D100" i="10" s="1"/>
  <c r="D98" i="10" s="1"/>
  <c r="E58" i="10"/>
  <c r="E92" i="10" s="1"/>
  <c r="E94" i="10" s="1"/>
  <c r="G58" i="10"/>
  <c r="H58" i="10"/>
  <c r="I58" i="10"/>
  <c r="J58" i="10"/>
  <c r="E60" i="10"/>
  <c r="G60" i="10"/>
  <c r="H60" i="10"/>
  <c r="I60" i="10"/>
  <c r="J60" i="10"/>
  <c r="F61" i="10"/>
  <c r="F62" i="10"/>
  <c r="F63" i="10"/>
  <c r="F64" i="10"/>
  <c r="F65" i="10"/>
  <c r="C66" i="10"/>
  <c r="D66" i="10"/>
  <c r="E66" i="10"/>
  <c r="F68" i="10"/>
  <c r="H72" i="10"/>
  <c r="F72" i="10" s="1"/>
  <c r="I72" i="10"/>
  <c r="I71" i="10" s="1"/>
  <c r="I66" i="10" s="1"/>
  <c r="J72" i="10"/>
  <c r="J71" i="10" s="1"/>
  <c r="J66" i="10" s="1"/>
  <c r="F73" i="10"/>
  <c r="F74" i="10"/>
  <c r="F75" i="10"/>
  <c r="G76" i="10"/>
  <c r="G71" i="10" s="1"/>
  <c r="H76" i="10"/>
  <c r="H71" i="10" s="1"/>
  <c r="H66" i="10" s="1"/>
  <c r="I76" i="10"/>
  <c r="J76" i="10"/>
  <c r="H77" i="10"/>
  <c r="F77" i="10" s="1"/>
  <c r="I77" i="10"/>
  <c r="F78" i="10"/>
  <c r="F79" i="10"/>
  <c r="F81" i="10"/>
  <c r="F84" i="10"/>
  <c r="C88" i="10"/>
  <c r="D88" i="10"/>
  <c r="E88" i="10"/>
  <c r="C90" i="10"/>
  <c r="D90" i="10"/>
  <c r="E90" i="10"/>
  <c r="H90" i="10"/>
  <c r="I90" i="10"/>
  <c r="C91" i="10"/>
  <c r="D91" i="10"/>
  <c r="E91" i="10"/>
  <c r="C94" i="10"/>
  <c r="E98" i="10"/>
  <c r="D123" i="10"/>
  <c r="E123" i="10"/>
  <c r="H123" i="10"/>
  <c r="I123" i="10"/>
  <c r="J123" i="10"/>
  <c r="G124" i="10"/>
  <c r="G123" i="10" s="1"/>
  <c r="F123" i="10" s="1"/>
  <c r="F125" i="10"/>
  <c r="F126" i="10"/>
  <c r="C131" i="10"/>
  <c r="D131" i="10"/>
  <c r="H131" i="10"/>
  <c r="F132" i="10"/>
  <c r="E133" i="10"/>
  <c r="E131" i="10" s="1"/>
  <c r="H133" i="10"/>
  <c r="I133" i="10"/>
  <c r="I131" i="10" s="1"/>
  <c r="J133" i="10"/>
  <c r="J131" i="10" s="1"/>
  <c r="G66" i="10" l="1"/>
  <c r="F71" i="10"/>
  <c r="J88" i="10"/>
  <c r="J92" i="10" s="1"/>
  <c r="J94" i="10" s="1"/>
  <c r="I88" i="10"/>
  <c r="I91" i="10"/>
  <c r="F57" i="10"/>
  <c r="F58" i="10" s="1"/>
  <c r="I92" i="10"/>
  <c r="I94" i="10" s="1"/>
  <c r="H88" i="10"/>
  <c r="H91" i="10"/>
  <c r="G88" i="10"/>
  <c r="G92" i="10" s="1"/>
  <c r="G94" i="10" s="1"/>
  <c r="H92" i="10"/>
  <c r="H94" i="10" s="1"/>
  <c r="F124" i="10"/>
  <c r="F60" i="10"/>
  <c r="F90" i="10" s="1"/>
  <c r="G133" i="10"/>
  <c r="G90" i="10"/>
  <c r="F76" i="10"/>
  <c r="J91" i="10"/>
  <c r="J90" i="10"/>
  <c r="F133" i="10" l="1"/>
  <c r="F131" i="10" s="1"/>
  <c r="G131" i="10"/>
  <c r="F66" i="10"/>
  <c r="G91" i="10"/>
  <c r="F88" i="10" l="1"/>
  <c r="F92" i="10" s="1"/>
  <c r="F94" i="10" s="1"/>
  <c r="F91" i="10"/>
  <c r="F100" i="10" l="1"/>
  <c r="F98" i="10" s="1"/>
  <c r="J100" i="10"/>
  <c r="J98" i="10" s="1"/>
</calcChain>
</file>

<file path=xl/comments1.xml><?xml version="1.0" encoding="utf-8"?>
<comments xmlns="http://schemas.openxmlformats.org/spreadsheetml/2006/main">
  <authors>
    <author>wtf15</author>
  </authors>
  <commentList>
    <comment ref="I77" authorId="0" shapeId="0">
      <text>
        <r>
          <rPr>
            <b/>
            <sz val="9"/>
            <rFont val="Times New Roman"/>
            <family val="1"/>
            <charset val="204"/>
          </rPr>
          <t>wtf15:</t>
        </r>
        <r>
          <rPr>
            <sz val="9"/>
            <rFont val="Times New Roman"/>
            <family val="1"/>
            <charset val="204"/>
          </rPr>
          <t xml:space="preserve">
придбання компютера</t>
        </r>
      </text>
    </comment>
  </commentList>
</comments>
</file>

<file path=xl/sharedStrings.xml><?xml version="1.0" encoding="utf-8"?>
<sst xmlns="http://schemas.openxmlformats.org/spreadsheetml/2006/main" count="255" uniqueCount="253">
  <si>
    <t>ПОГОДЖЕНО ____________________________</t>
  </si>
  <si>
    <t>Додаток 1</t>
  </si>
  <si>
    <t>Заступник начальника Управління житлово-комунального господарства</t>
  </si>
  <si>
    <t>до Порядку складання, затвердження та контролю за виконанням</t>
  </si>
  <si>
    <t>фінансових планів  комунальних підприємств</t>
  </si>
  <si>
    <t xml:space="preserve">                                       Юрій РЕКУНОВ</t>
  </si>
  <si>
    <t>міської ради</t>
  </si>
  <si>
    <t>"____" ________________ 2025 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</si>
  <si>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</si>
  <si>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</si>
  <si>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</si>
  <si>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</si>
  <si>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</si>
  <si>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</si>
  <si>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                                      Богдан БІЛЕЦЬКИЙ</t>
  </si>
  <si>
    <t xml:space="preserve"> "_____" __________________ 2025 р.</t>
  </si>
  <si>
    <t>коди</t>
  </si>
  <si>
    <t>Рік</t>
  </si>
  <si>
    <t xml:space="preserve">Підприємство  </t>
  </si>
  <si>
    <t>Комунальне підприємство "Управляюча компанія "Добродім" Калуської міської ради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</si>
  <si>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</si>
  <si>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</si>
  <si>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</si>
  <si>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</si>
  <si>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м.Калуш    Івано-Франківська обл.</t>
  </si>
  <si>
    <t>за КОАТУУ</t>
  </si>
  <si>
    <t>UA26060170010082672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</si>
  <si>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</si>
  <si>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 - комунального господарства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</si>
  <si>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</si>
  <si>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</si>
  <si>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</si>
  <si>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</si>
  <si>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Комплексне обослуговування об"єктів</t>
  </si>
  <si>
    <t xml:space="preserve">за  КВЕД  </t>
  </si>
  <si>
    <t>81.10</t>
  </si>
  <si>
    <t xml:space="preserve">Одиниця виміру: </t>
  </si>
  <si>
    <t>тис.грн</t>
  </si>
  <si>
    <t>Форма власності</t>
  </si>
  <si>
    <t xml:space="preserve">комунальна </t>
  </si>
  <si>
    <t xml:space="preserve">Чисельність працівників  </t>
  </si>
  <si>
    <t xml:space="preserve">Місцезнаходження  </t>
  </si>
  <si>
    <t>м.Калуш    Івано-Франківська обл. вул.Героїв України, 9а</t>
  </si>
  <si>
    <t xml:space="preserve">Телефон </t>
  </si>
  <si>
    <t>0996193019</t>
  </si>
  <si>
    <t xml:space="preserve">Прізвище та ініціали керівника  </t>
  </si>
  <si>
    <t>Фурда Василь Саверійович</t>
  </si>
  <si>
    <t xml:space="preserve"> ФІНАНСОВИЙ ПЛАН ПІДПРИЄМСТВА НА 2026  рік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</si>
  <si>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</si>
  <si>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</si>
  <si>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</si>
  <si>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2024 р.</t>
  </si>
  <si>
    <t>Плановий рік 2025 р.</t>
  </si>
  <si>
    <t>Факт поточного року (прогноз)</t>
  </si>
  <si>
    <t>Плановий рік 2026 р.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</si>
  <si>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</si>
  <si>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</si>
  <si>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</si>
  <si>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</si>
  <si>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</si>
  <si>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</si>
  <si>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</si>
  <si>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</si>
  <si>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</si>
  <si>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</si>
  <si>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</si>
  <si>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</si>
  <si>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</si>
  <si>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</si>
  <si>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</si>
  <si>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</si>
  <si>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</si>
  <si>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</si>
  <si>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 xml:space="preserve">Інші операційні доходи </t>
  </si>
  <si>
    <t>007</t>
  </si>
  <si>
    <t>фінансова підтримка</t>
  </si>
  <si>
    <t>007/1</t>
  </si>
  <si>
    <t>кошти від оренди комунального майна</t>
  </si>
  <si>
    <t>007/2</t>
  </si>
  <si>
    <t>компенсація витрат на оплату праці ВПО</t>
  </si>
  <si>
    <t>007/3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</si>
  <si>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</si>
  <si>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</si>
  <si>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</si>
  <si>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</si>
  <si>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</si>
  <si>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</si>
  <si>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</si>
  <si>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</si>
  <si>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</si>
  <si>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</si>
  <si>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</si>
  <si>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</si>
  <si>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</si>
  <si>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</si>
  <si>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</si>
  <si>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</si>
  <si>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</si>
  <si>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</si>
  <si>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</si>
  <si>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>015</t>
  </si>
  <si>
    <t xml:space="preserve">оплата праці </t>
  </si>
  <si>
    <t>015/1</t>
  </si>
  <si>
    <t xml:space="preserve">нарахування на оплату праці </t>
  </si>
  <si>
    <t>015/2</t>
  </si>
  <si>
    <t>матеріальні витрати</t>
  </si>
  <si>
    <t>015/3</t>
  </si>
  <si>
    <t>комунальні послуги та енергоносії</t>
  </si>
  <si>
    <t>015/4</t>
  </si>
  <si>
    <t>амортизація основних засобів</t>
  </si>
  <si>
    <t>015/5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</si>
  <si>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</si>
  <si>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</si>
  <si>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</si>
  <si>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</si>
  <si>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 (послуги в сфері державних закупівель)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</si>
  <si>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</si>
  <si>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</si>
  <si>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</si>
  <si>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</si>
  <si>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</si>
  <si>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</si>
  <si>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t>016/5</t>
  </si>
  <si>
    <t>оплата праці адмінперсоналу</t>
  </si>
  <si>
    <t>016/5/1</t>
  </si>
  <si>
    <t>016/5/2</t>
  </si>
  <si>
    <t>розрахунково-касове обслуговування</t>
  </si>
  <si>
    <t>016/5/3</t>
  </si>
  <si>
    <t>послуги зв"язку, інтернет</t>
  </si>
  <si>
    <t>016/5/4</t>
  </si>
  <si>
    <t>бланки,канцтовари, відправка кореспонденції</t>
  </si>
  <si>
    <t>016/5/5</t>
  </si>
  <si>
    <t>обслуговування офісних пристроїв, придбання офісної техніки</t>
  </si>
  <si>
    <t>016/5/6</t>
  </si>
  <si>
    <t>комунальні послуги для офісу</t>
  </si>
  <si>
    <t>016/5/7</t>
  </si>
  <si>
    <t xml:space="preserve">судовий збір </t>
  </si>
  <si>
    <t>016/5/8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</si>
  <si>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</si>
  <si>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</si>
  <si>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</si>
  <si>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</si>
  <si>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</si>
  <si>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</si>
  <si>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</si>
  <si>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</si>
  <si>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r>
      <t xml:space="preserve">Інші витрати </t>
    </r>
    <r>
      <rPr>
        <i/>
        <sz val="12"/>
        <rFont val="Arial"/>
        <family val="2"/>
        <charset val="204"/>
      </rPr>
      <t>(амортизація  комунального майна передане згідно рішення сесії міської ради, або придбаного за бюджетні кошти)</t>
    </r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</si>
  <si>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</si>
  <si>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</si>
  <si>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</si>
  <si>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</si>
  <si>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</si>
  <si>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</si>
  <si>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</si>
  <si>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витрати: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</si>
  <si>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</si>
  <si>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</si>
  <si>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</si>
  <si>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</si>
  <si>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</si>
  <si>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</si>
  <si>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</si>
  <si>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</si>
  <si>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</si>
  <si>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</si>
  <si>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</si>
  <si>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</si>
  <si>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</si>
  <si>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</si>
  <si>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</si>
  <si>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</si>
  <si>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</si>
  <si>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</si>
  <si>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</si>
  <si>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</si>
  <si>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</si>
  <si>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</si>
  <si>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</si>
  <si>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</si>
  <si>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</si>
  <si>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</si>
  <si>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</si>
  <si>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</si>
  <si>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</si>
  <si>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</si>
  <si>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</si>
  <si>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</si>
  <si>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</si>
  <si>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</si>
  <si>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</si>
  <si>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</si>
  <si>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</si>
  <si>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</si>
  <si>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</si>
  <si>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</si>
  <si>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 (18 %)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</si>
  <si>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</si>
  <si>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</si>
  <si>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</si>
  <si>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</si>
  <si>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</si>
  <si>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</si>
  <si>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</si>
  <si>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</si>
  <si>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</si>
  <si>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</si>
  <si>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</si>
  <si>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</si>
  <si>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</si>
  <si>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</si>
  <si>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</si>
  <si>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</si>
  <si>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038/7/2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</si>
  <si>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</si>
  <si>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</si>
  <si>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</si>
  <si>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</si>
  <si>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</si>
  <si>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</si>
  <si>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</si>
  <si>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</si>
  <si>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</si>
  <si>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</si>
  <si>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</si>
  <si>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</si>
  <si>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</si>
  <si>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</si>
  <si>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</si>
  <si>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</si>
  <si>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</si>
  <si>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</si>
  <si>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</si>
  <si>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</si>
  <si>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</si>
  <si>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</si>
  <si>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</si>
  <si>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</si>
  <si>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</si>
  <si>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</si>
  <si>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</si>
  <si>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</si>
  <si>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</si>
  <si>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КП УК "Добродім"                                                 __________________                                                              ____________________</t>
  </si>
  <si>
    <t>___________________</t>
  </si>
  <si>
    <t>Василь ФУРДА</t>
  </si>
  <si>
    <t xml:space="preserve">    (підпис) </t>
  </si>
  <si>
    <t>(ініціали, прізвище)</t>
  </si>
  <si>
    <t xml:space="preserve">Головний бухгалтер       </t>
  </si>
  <si>
    <t>_______________________________</t>
  </si>
  <si>
    <t>Анна ВАЦКО</t>
  </si>
  <si>
    <t xml:space="preserve"> (підпис) </t>
  </si>
  <si>
    <t>М.П.</t>
  </si>
  <si>
    <t>16.12.2025   №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</si>
</sst>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_ "/>
  </numFmts>
  <fonts count="38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4"/>
      <name val="Arial Narrow"/>
      <family val="2"/>
      <charset val="204"/>
    </font>
    <font>
      <b/>
      <sz val="13"/>
      <name val="Arial"/>
      <family val="2"/>
      <charset val="204"/>
    </font>
    <font>
      <b/>
      <sz val="16"/>
      <name val="Arial Narrow"/>
      <family val="2"/>
      <charset val="204"/>
    </font>
    <font>
      <b/>
      <i/>
      <sz val="13"/>
      <name val="Arial"/>
      <family val="2"/>
      <charset val="204"/>
    </font>
    <font>
      <b/>
      <i/>
      <sz val="15"/>
      <name val="Arial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6"/>
      <name val="Arial"/>
      <family val="2"/>
      <charset val="204"/>
    </font>
    <font>
      <b/>
      <i/>
      <sz val="14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9" fillId="0" borderId="0"/>
    <xf numFmtId="9" fontId="29" fillId="0" borderId="0" applyFill="0" applyBorder="0" applyAlignment="0" applyProtection="0"/>
  </cellStyleXfs>
  <cellXfs count="30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0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/>
    <xf numFmtId="0" fontId="8" fillId="0" borderId="0" xfId="0" applyFont="1" applyFill="1" applyBorder="1" applyAlignment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0" fontId="13" fillId="0" borderId="0" xfId="0" applyFont="1" applyFill="1"/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wrapText="1"/>
    </xf>
    <xf numFmtId="49" fontId="8" fillId="0" borderId="7" xfId="0" applyNumberFormat="1" applyFont="1" applyFill="1" applyBorder="1"/>
    <xf numFmtId="0" fontId="8" fillId="0" borderId="7" xfId="0" applyFont="1" applyFill="1" applyBorder="1"/>
    <xf numFmtId="0" fontId="8" fillId="0" borderId="8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8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164" fontId="8" fillId="0" borderId="5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49" fontId="22" fillId="3" borderId="11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/>
    </xf>
    <xf numFmtId="165" fontId="26" fillId="0" borderId="11" xfId="0" applyNumberFormat="1" applyFont="1" applyFill="1" applyBorder="1" applyAlignment="1">
      <alignment horizontal="center"/>
    </xf>
    <xf numFmtId="165" fontId="26" fillId="3" borderId="11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49" fontId="8" fillId="3" borderId="12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 wrapText="1"/>
    </xf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8" fillId="0" borderId="15" xfId="0" applyFont="1" applyFill="1" applyBorder="1"/>
    <xf numFmtId="0" fontId="17" fillId="0" borderId="0" xfId="0" applyFont="1" applyFill="1" applyAlignment="1">
      <alignment horizontal="left" vertical="center"/>
    </xf>
    <xf numFmtId="164" fontId="8" fillId="0" borderId="0" xfId="0" applyNumberFormat="1" applyFont="1" applyFill="1" applyBorder="1"/>
    <xf numFmtId="165" fontId="5" fillId="3" borderId="18" xfId="0" applyNumberFormat="1" applyFont="1" applyFill="1" applyBorder="1" applyAlignment="1">
      <alignment horizontal="center" vertical="center"/>
    </xf>
    <xf numFmtId="165" fontId="26" fillId="3" borderId="18" xfId="0" applyNumberFormat="1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29" fillId="0" borderId="0" xfId="2" applyNumberFormat="1" applyFill="1" applyBorder="1"/>
    <xf numFmtId="9" fontId="29" fillId="0" borderId="0" xfId="2" applyFill="1" applyBorder="1"/>
    <xf numFmtId="4" fontId="3" fillId="0" borderId="0" xfId="0" applyNumberFormat="1" applyFont="1" applyFill="1" applyBorder="1"/>
    <xf numFmtId="0" fontId="8" fillId="3" borderId="21" xfId="0" applyFont="1" applyFill="1" applyBorder="1" applyAlignment="1">
      <alignment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164" fontId="18" fillId="0" borderId="23" xfId="0" applyNumberFormat="1" applyFont="1" applyFill="1" applyBorder="1" applyAlignment="1">
      <alignment horizontal="center" vertical="center"/>
    </xf>
    <xf numFmtId="164" fontId="18" fillId="3" borderId="2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vertical="center"/>
    </xf>
    <xf numFmtId="165" fontId="8" fillId="3" borderId="3" xfId="0" applyNumberFormat="1" applyFont="1" applyFill="1" applyBorder="1" applyAlignment="1">
      <alignment vertical="center"/>
    </xf>
    <xf numFmtId="165" fontId="11" fillId="3" borderId="3" xfId="0" applyNumberFormat="1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 wrapText="1"/>
    </xf>
    <xf numFmtId="165" fontId="8" fillId="3" borderId="4" xfId="0" applyNumberFormat="1" applyFont="1" applyFill="1" applyBorder="1" applyAlignment="1">
      <alignment vertical="center"/>
    </xf>
    <xf numFmtId="165" fontId="11" fillId="3" borderId="4" xfId="0" applyNumberFormat="1" applyFont="1" applyFill="1" applyBorder="1" applyAlignment="1">
      <alignment vertical="center"/>
    </xf>
    <xf numFmtId="0" fontId="8" fillId="3" borderId="24" xfId="0" applyFont="1" applyFill="1" applyBorder="1" applyAlignment="1">
      <alignment horizontal="left" vertical="center" wrapText="1"/>
    </xf>
    <xf numFmtId="49" fontId="8" fillId="3" borderId="25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 wrapText="1"/>
    </xf>
    <xf numFmtId="49" fontId="8" fillId="3" borderId="26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8" fillId="5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9" fontId="22" fillId="3" borderId="4" xfId="0" applyNumberFormat="1" applyFont="1" applyFill="1" applyBorder="1" applyAlignment="1">
      <alignment horizontal="center" vertical="center"/>
    </xf>
    <xf numFmtId="165" fontId="30" fillId="5" borderId="4" xfId="0" applyNumberFormat="1" applyFont="1" applyFill="1" applyBorder="1" applyAlignment="1">
      <alignment horizontal="center" vertical="center"/>
    </xf>
    <xf numFmtId="165" fontId="30" fillId="3" borderId="4" xfId="0" applyNumberFormat="1" applyFont="1" applyFill="1" applyBorder="1" applyAlignment="1">
      <alignment horizontal="center" vertical="center"/>
    </xf>
    <xf numFmtId="165" fontId="30" fillId="3" borderId="4" xfId="0" applyNumberFormat="1" applyFont="1" applyFill="1" applyBorder="1" applyAlignment="1">
      <alignment vertical="center"/>
    </xf>
    <xf numFmtId="164" fontId="26" fillId="0" borderId="11" xfId="0" applyNumberFormat="1" applyFont="1" applyFill="1" applyBorder="1" applyAlignment="1">
      <alignment horizontal="center" vertical="center"/>
    </xf>
    <xf numFmtId="164" fontId="26" fillId="3" borderId="11" xfId="0" applyNumberFormat="1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vertical="center" wrapText="1"/>
    </xf>
    <xf numFmtId="2" fontId="28" fillId="4" borderId="11" xfId="0" applyNumberFormat="1" applyFont="1" applyFill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3" borderId="5" xfId="0" applyNumberFormat="1" applyFont="1" applyFill="1" applyBorder="1" applyAlignment="1">
      <alignment horizontal="right" vertical="center" wrapText="1"/>
    </xf>
    <xf numFmtId="165" fontId="8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49" fontId="22" fillId="3" borderId="5" xfId="0" applyNumberFormat="1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center" vertical="center" wrapText="1"/>
    </xf>
    <xf numFmtId="4" fontId="31" fillId="3" borderId="5" xfId="0" applyNumberFormat="1" applyFont="1" applyFill="1" applyBorder="1" applyAlignment="1">
      <alignment horizontal="center" vertical="center" wrapText="1"/>
    </xf>
    <xf numFmtId="165" fontId="32" fillId="0" borderId="5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horizontal="right" vertical="center" wrapText="1"/>
    </xf>
    <xf numFmtId="165" fontId="11" fillId="3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166" fontId="2" fillId="3" borderId="5" xfId="0" applyNumberFormat="1" applyFont="1" applyFill="1" applyBorder="1" applyAlignment="1">
      <alignment horizontal="center" vertical="center" wrapText="1"/>
    </xf>
    <xf numFmtId="165" fontId="32" fillId="3" borderId="5" xfId="0" applyNumberFormat="1" applyFont="1" applyFill="1" applyBorder="1" applyAlignment="1">
      <alignment horizontal="right" vertical="center" wrapText="1"/>
    </xf>
    <xf numFmtId="0" fontId="33" fillId="3" borderId="5" xfId="0" applyFont="1" applyFill="1" applyBorder="1" applyAlignment="1">
      <alignment horizontal="center" vertical="center" wrapText="1"/>
    </xf>
    <xf numFmtId="3" fontId="33" fillId="3" borderId="5" xfId="0" applyNumberFormat="1" applyFont="1" applyFill="1" applyBorder="1" applyAlignment="1">
      <alignment horizontal="right" vertical="center" wrapText="1"/>
    </xf>
    <xf numFmtId="3" fontId="32" fillId="3" borderId="5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 wrapText="1"/>
    </xf>
    <xf numFmtId="3" fontId="32" fillId="3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vertical="center"/>
    </xf>
    <xf numFmtId="165" fontId="4" fillId="3" borderId="5" xfId="0" applyNumberFormat="1" applyFont="1" applyFill="1" applyBorder="1" applyAlignment="1">
      <alignment vertical="center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165" fontId="11" fillId="0" borderId="5" xfId="0" applyNumberFormat="1" applyFont="1" applyFill="1" applyBorder="1" applyAlignment="1">
      <alignment horizontal="right" vertical="center" wrapText="1"/>
    </xf>
    <xf numFmtId="49" fontId="5" fillId="4" borderId="5" xfId="0" applyNumberFormat="1" applyFont="1" applyFill="1" applyBorder="1" applyAlignment="1">
      <alignment horizontal="center" vertical="center"/>
    </xf>
    <xf numFmtId="4" fontId="26" fillId="4" borderId="5" xfId="0" applyNumberFormat="1" applyFont="1" applyFill="1" applyBorder="1" applyAlignment="1">
      <alignment horizontal="center" vertical="center" wrapText="1"/>
    </xf>
    <xf numFmtId="4" fontId="34" fillId="4" borderId="5" xfId="0" applyNumberFormat="1" applyFont="1" applyFill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18" fillId="3" borderId="28" xfId="0" applyNumberFormat="1" applyFont="1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/>
    <xf numFmtId="164" fontId="2" fillId="3" borderId="3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64" fontId="26" fillId="3" borderId="31" xfId="0" applyNumberFormat="1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 wrapText="1"/>
    </xf>
    <xf numFmtId="165" fontId="21" fillId="0" borderId="13" xfId="0" applyNumberFormat="1" applyFont="1" applyFill="1" applyBorder="1" applyAlignment="1">
      <alignment horizontal="center" vertical="center" wrapText="1"/>
    </xf>
    <xf numFmtId="167" fontId="11" fillId="0" borderId="13" xfId="0" applyNumberFormat="1" applyFont="1" applyFill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21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0" fontId="8" fillId="0" borderId="33" xfId="0" applyFont="1" applyFill="1" applyBorder="1"/>
    <xf numFmtId="0" fontId="8" fillId="0" borderId="34" xfId="0" applyFont="1" applyFill="1" applyBorder="1"/>
    <xf numFmtId="0" fontId="8" fillId="0" borderId="14" xfId="0" applyFont="1" applyFill="1" applyBorder="1"/>
    <xf numFmtId="0" fontId="8" fillId="0" borderId="35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right"/>
    </xf>
    <xf numFmtId="0" fontId="14" fillId="0" borderId="2" xfId="0" applyFont="1" applyFill="1" applyBorder="1" applyAlignment="1">
      <alignment wrapText="1"/>
    </xf>
    <xf numFmtId="0" fontId="8" fillId="0" borderId="38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15" fillId="0" borderId="32" xfId="0" applyFont="1" applyFill="1" applyBorder="1" applyAlignment="1">
      <alignment wrapText="1"/>
    </xf>
    <xf numFmtId="0" fontId="8" fillId="0" borderId="32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right"/>
    </xf>
    <xf numFmtId="0" fontId="8" fillId="0" borderId="33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4"/>
  <sheetViews>
    <sheetView tabSelected="1" topLeftCell="A115" zoomScale="75" zoomScaleSheetLayoutView="75" workbookViewId="0">
      <selection activeCell="B20" sqref="B20:G20"/>
    </sheetView>
  </sheetViews>
  <sheetFormatPr defaultColWidth="9.28515625" defaultRowHeight="15" x14ac:dyDescent="0.2"/>
  <cols>
    <col min="1" max="1" width="54.28515625" style="9" customWidth="1"/>
    <col min="2" max="2" width="10" style="10" customWidth="1"/>
    <col min="3" max="3" width="14.5703125" style="10" customWidth="1"/>
    <col min="4" max="4" width="15.140625" style="10" customWidth="1"/>
    <col min="5" max="5" width="16.42578125" style="9" customWidth="1"/>
    <col min="6" max="6" width="16.7109375" style="9" customWidth="1"/>
    <col min="7" max="7" width="13.7109375" style="9" customWidth="1"/>
    <col min="8" max="9" width="14.28515625" style="9" customWidth="1"/>
    <col min="10" max="10" width="13.85546875" style="9" customWidth="1"/>
    <col min="11" max="11" width="9.85546875" style="9" bestFit="1" customWidth="1"/>
    <col min="12" max="12" width="17.7109375" style="9" customWidth="1"/>
    <col min="13" max="13" width="9.140625" style="9" bestFit="1" customWidth="1"/>
    <col min="14" max="14" width="17.5703125" style="9" customWidth="1"/>
    <col min="15" max="18" width="9.140625" style="9" bestFit="1" customWidth="1"/>
    <col min="19" max="19" width="16.42578125" style="9" customWidth="1"/>
    <col min="20" max="29" width="9.140625" style="9" bestFit="1" customWidth="1"/>
    <col min="30" max="16384" width="9.28515625" style="9"/>
  </cols>
  <sheetData>
    <row r="1" spans="1:10" ht="15.75" x14ac:dyDescent="0.25">
      <c r="A1" s="253" t="s">
        <v>0</v>
      </c>
      <c r="B1" s="253"/>
      <c r="C1" s="11"/>
      <c r="D1" s="11"/>
      <c r="G1" s="254" t="s">
        <v>1</v>
      </c>
      <c r="H1" s="254"/>
      <c r="I1" s="254"/>
      <c r="J1" s="254"/>
    </row>
    <row r="2" spans="1:10" x14ac:dyDescent="0.2">
      <c r="A2" s="12" t="s">
        <v>2</v>
      </c>
      <c r="B2" s="13"/>
      <c r="G2" s="254" t="s">
        <v>3</v>
      </c>
      <c r="H2" s="254"/>
      <c r="I2" s="254"/>
      <c r="J2" s="254"/>
    </row>
    <row r="3" spans="1:10" x14ac:dyDescent="0.2">
      <c r="A3" s="14"/>
      <c r="B3" s="15"/>
      <c r="G3" s="254" t="s">
        <v>4</v>
      </c>
      <c r="H3" s="254"/>
      <c r="I3" s="254"/>
      <c r="J3" s="254"/>
    </row>
    <row r="4" spans="1:10" x14ac:dyDescent="0.2">
      <c r="A4" s="12" t="s">
        <v>5</v>
      </c>
      <c r="B4" s="15"/>
      <c r="G4" s="254" t="s">
        <v>6</v>
      </c>
      <c r="H4" s="254"/>
      <c r="I4" s="254"/>
      <c r="J4" s="254"/>
    </row>
    <row r="5" spans="1:10" ht="22.5" customHeight="1" x14ac:dyDescent="0.2">
      <c r="A5" s="255" t="s">
        <v>7</v>
      </c>
      <c r="B5" s="255"/>
      <c r="C5" s="16"/>
      <c r="D5" s="16"/>
      <c r="E5" s="17"/>
      <c r="F5" s="17"/>
      <c r="G5" s="254"/>
      <c r="H5" s="254"/>
      <c r="I5" s="254"/>
      <c r="J5" s="254"/>
    </row>
    <row r="6" spans="1:10" ht="9" customHeight="1" x14ac:dyDescent="0.2">
      <c r="B6" s="17"/>
      <c r="C6" s="17"/>
      <c r="D6" s="17"/>
      <c r="E6" s="17"/>
      <c r="F6" s="17"/>
      <c r="G6" s="18"/>
      <c r="H6" s="18"/>
      <c r="I6" s="18"/>
      <c r="J6" s="18"/>
    </row>
    <row r="7" spans="1:10" ht="15.75" x14ac:dyDescent="0.25">
      <c r="A7" s="256"/>
      <c r="B7" s="256"/>
      <c r="C7" s="19"/>
      <c r="D7" s="19"/>
      <c r="E7" s="20"/>
      <c r="F7" s="20"/>
      <c r="G7" s="253" t="s">
        <v>8</v>
      </c>
      <c r="H7" s="253"/>
      <c r="I7" s="253"/>
      <c r="J7" s="253"/>
    </row>
    <row r="8" spans="1:10" s="1" customFormat="1" ht="15" customHeight="1" x14ac:dyDescent="0.2">
      <c r="E8" s="21"/>
      <c r="F8" s="21"/>
      <c r="G8" s="257" t="s">
        <v>9</v>
      </c>
      <c r="H8" s="257"/>
      <c r="I8" s="257"/>
      <c r="J8" s="257"/>
    </row>
    <row r="9" spans="1:10" ht="16.5" customHeight="1" x14ac:dyDescent="0.25">
      <c r="A9" s="22" t="s">
        <v>10</v>
      </c>
      <c r="B9" s="22"/>
      <c r="C9" s="22"/>
      <c r="D9" s="22"/>
      <c r="E9" s="22"/>
      <c r="F9" s="22"/>
      <c r="G9" s="258" t="s">
        <v>11</v>
      </c>
      <c r="H9" s="258"/>
      <c r="I9" s="258"/>
      <c r="J9" s="258"/>
    </row>
    <row r="10" spans="1:10" s="1" customFormat="1" ht="19.5" customHeight="1" x14ac:dyDescent="0.2">
      <c r="A10" s="22" t="s">
        <v>12</v>
      </c>
      <c r="B10" s="22"/>
      <c r="C10" s="23"/>
      <c r="D10" s="23"/>
      <c r="E10" s="21"/>
      <c r="F10" s="21"/>
      <c r="G10" s="259" t="s">
        <v>252</v>
      </c>
      <c r="H10" s="259"/>
      <c r="I10" s="259"/>
      <c r="J10" s="259"/>
    </row>
    <row r="11" spans="1:10" ht="17.25" customHeight="1" x14ac:dyDescent="0.2">
      <c r="A11" s="260" t="s">
        <v>13</v>
      </c>
      <c r="B11" s="260"/>
      <c r="C11" s="16"/>
      <c r="D11" s="16"/>
      <c r="E11" s="25"/>
      <c r="F11" s="25"/>
      <c r="G11" s="261"/>
      <c r="H11" s="261"/>
      <c r="I11" s="261"/>
      <c r="J11" s="261"/>
    </row>
    <row r="12" spans="1:10" ht="19.5" customHeight="1" x14ac:dyDescent="0.2">
      <c r="A12" s="9" t="s">
        <v>14</v>
      </c>
      <c r="E12" s="25"/>
      <c r="F12" s="25"/>
      <c r="G12" s="22"/>
      <c r="H12" s="22"/>
      <c r="I12" s="22"/>
      <c r="J12" s="10"/>
    </row>
    <row r="13" spans="1:10" s="1" customFormat="1" ht="16.5" customHeight="1" x14ac:dyDescent="0.25">
      <c r="A13" s="9" t="s">
        <v>15</v>
      </c>
      <c r="B13" s="26"/>
      <c r="C13" s="26"/>
      <c r="D13" s="26"/>
      <c r="E13" s="21"/>
      <c r="F13" s="21"/>
      <c r="G13" s="253"/>
      <c r="H13" s="253"/>
      <c r="I13" s="253"/>
      <c r="J13" s="253"/>
    </row>
    <row r="14" spans="1:10" s="1" customFormat="1" x14ac:dyDescent="0.2">
      <c r="B14" s="26"/>
      <c r="C14" s="26"/>
      <c r="D14" s="26"/>
      <c r="E14" s="21"/>
      <c r="F14" s="21"/>
      <c r="G14" s="260"/>
      <c r="H14" s="260"/>
      <c r="I14" s="260"/>
      <c r="J14" s="260"/>
    </row>
    <row r="15" spans="1:10" x14ac:dyDescent="0.2">
      <c r="A15" s="262"/>
      <c r="B15" s="263"/>
      <c r="C15" s="263"/>
      <c r="D15" s="263"/>
      <c r="E15" s="263"/>
      <c r="F15" s="263"/>
      <c r="G15" s="263"/>
      <c r="H15" s="263"/>
      <c r="I15" s="264"/>
      <c r="J15" s="112" t="s">
        <v>16</v>
      </c>
    </row>
    <row r="16" spans="1:10" ht="15.75" x14ac:dyDescent="0.25">
      <c r="A16" s="265" t="s">
        <v>17</v>
      </c>
      <c r="B16" s="266"/>
      <c r="C16" s="266"/>
      <c r="D16" s="266"/>
      <c r="E16" s="266"/>
      <c r="F16" s="266"/>
      <c r="G16" s="266"/>
      <c r="H16" s="266"/>
      <c r="I16" s="267"/>
      <c r="J16" s="113">
        <v>2026</v>
      </c>
    </row>
    <row r="17" spans="1:10" ht="33.75" customHeight="1" x14ac:dyDescent="0.25">
      <c r="A17" s="27" t="s">
        <v>18</v>
      </c>
      <c r="B17" s="268" t="s">
        <v>19</v>
      </c>
      <c r="C17" s="268"/>
      <c r="D17" s="268"/>
      <c r="E17" s="268"/>
      <c r="F17" s="268"/>
      <c r="G17" s="268"/>
      <c r="H17" s="269" t="s">
        <v>20</v>
      </c>
      <c r="I17" s="269"/>
      <c r="J17" s="114">
        <v>42089484</v>
      </c>
    </row>
    <row r="18" spans="1:10" ht="15.75" customHeight="1" x14ac:dyDescent="0.2">
      <c r="A18" s="28" t="s">
        <v>21</v>
      </c>
      <c r="B18" s="270"/>
      <c r="C18" s="270"/>
      <c r="D18" s="270"/>
      <c r="E18" s="270"/>
      <c r="F18" s="270"/>
      <c r="G18" s="270"/>
      <c r="H18" s="271" t="s">
        <v>22</v>
      </c>
      <c r="I18" s="271"/>
      <c r="J18" s="114">
        <v>150</v>
      </c>
    </row>
    <row r="19" spans="1:10" ht="36" customHeight="1" x14ac:dyDescent="0.2">
      <c r="A19" s="29" t="s">
        <v>23</v>
      </c>
      <c r="B19" s="272" t="s">
        <v>24</v>
      </c>
      <c r="C19" s="272"/>
      <c r="D19" s="272"/>
      <c r="E19" s="272"/>
      <c r="F19" s="272"/>
      <c r="G19" s="272"/>
      <c r="H19" s="273" t="s">
        <v>25</v>
      </c>
      <c r="I19" s="273"/>
      <c r="J19" s="115" t="s">
        <v>26</v>
      </c>
    </row>
    <row r="20" spans="1:10" ht="15.75" customHeight="1" x14ac:dyDescent="0.2">
      <c r="A20" s="30" t="s">
        <v>27</v>
      </c>
      <c r="B20" s="274" t="s">
        <v>28</v>
      </c>
      <c r="C20" s="274"/>
      <c r="D20" s="274"/>
      <c r="E20" s="274"/>
      <c r="F20" s="274"/>
      <c r="G20" s="274"/>
      <c r="H20" s="273" t="s">
        <v>29</v>
      </c>
      <c r="I20" s="273"/>
      <c r="J20" s="114"/>
    </row>
    <row r="21" spans="1:10" ht="15.75" customHeight="1" x14ac:dyDescent="0.2">
      <c r="A21" s="30" t="s">
        <v>30</v>
      </c>
      <c r="B21" s="270"/>
      <c r="C21" s="270"/>
      <c r="D21" s="270"/>
      <c r="E21" s="270"/>
      <c r="F21" s="270"/>
      <c r="G21" s="270"/>
      <c r="H21" s="273" t="s">
        <v>31</v>
      </c>
      <c r="I21" s="273"/>
      <c r="J21" s="114"/>
    </row>
    <row r="22" spans="1:10" ht="15.75" customHeight="1" x14ac:dyDescent="0.2">
      <c r="A22" s="31" t="s">
        <v>32</v>
      </c>
      <c r="B22" s="276" t="s">
        <v>33</v>
      </c>
      <c r="C22" s="276"/>
      <c r="D22" s="276"/>
      <c r="E22" s="276"/>
      <c r="F22" s="276"/>
      <c r="G22" s="276"/>
      <c r="H22" s="273" t="s">
        <v>34</v>
      </c>
      <c r="I22" s="273"/>
      <c r="J22" s="114" t="s">
        <v>35</v>
      </c>
    </row>
    <row r="23" spans="1:10" ht="15.75" customHeight="1" x14ac:dyDescent="0.2">
      <c r="A23" s="31" t="s">
        <v>36</v>
      </c>
      <c r="B23" s="277" t="s">
        <v>37</v>
      </c>
      <c r="C23" s="278"/>
      <c r="D23" s="278"/>
      <c r="E23" s="278"/>
      <c r="F23" s="278"/>
      <c r="G23" s="278"/>
      <c r="H23" s="279"/>
      <c r="I23" s="279"/>
      <c r="J23" s="116"/>
    </row>
    <row r="24" spans="1:10" ht="15.75" customHeight="1" x14ac:dyDescent="0.2">
      <c r="A24" s="32" t="s">
        <v>38</v>
      </c>
      <c r="B24" s="284" t="s">
        <v>39</v>
      </c>
      <c r="C24" s="285"/>
      <c r="D24" s="285"/>
      <c r="E24" s="285"/>
      <c r="F24" s="285"/>
      <c r="G24" s="285"/>
      <c r="H24" s="286"/>
      <c r="I24" s="286"/>
      <c r="J24" s="117"/>
    </row>
    <row r="25" spans="1:10" ht="15.75" x14ac:dyDescent="0.25">
      <c r="A25" s="32" t="s">
        <v>40</v>
      </c>
      <c r="B25" s="34">
        <v>21</v>
      </c>
      <c r="C25" s="35"/>
      <c r="D25" s="35"/>
      <c r="E25" s="35"/>
      <c r="F25" s="35"/>
      <c r="G25" s="35"/>
      <c r="H25" s="33"/>
      <c r="I25" s="33"/>
      <c r="J25" s="118"/>
    </row>
    <row r="26" spans="1:10" x14ac:dyDescent="0.2">
      <c r="A26" s="36" t="s">
        <v>41</v>
      </c>
      <c r="B26" s="287" t="s">
        <v>42</v>
      </c>
      <c r="C26" s="288"/>
      <c r="D26" s="288"/>
      <c r="E26" s="288"/>
      <c r="F26" s="288"/>
      <c r="G26" s="288"/>
      <c r="H26" s="288"/>
      <c r="I26" s="288"/>
      <c r="J26" s="111"/>
    </row>
    <row r="27" spans="1:10" ht="16.5" customHeight="1" x14ac:dyDescent="0.2">
      <c r="A27" s="37" t="s">
        <v>43</v>
      </c>
      <c r="B27" s="38" t="s">
        <v>44</v>
      </c>
      <c r="C27" s="39"/>
      <c r="D27" s="39"/>
      <c r="E27" s="39"/>
      <c r="F27" s="39"/>
      <c r="G27" s="39"/>
      <c r="H27" s="39"/>
      <c r="I27" s="39"/>
      <c r="J27" s="119"/>
    </row>
    <row r="28" spans="1:10" ht="15.75" x14ac:dyDescent="0.25">
      <c r="A28" s="40" t="s">
        <v>45</v>
      </c>
      <c r="B28" s="289" t="s">
        <v>46</v>
      </c>
      <c r="C28" s="289"/>
      <c r="D28" s="289"/>
      <c r="E28" s="289"/>
      <c r="F28" s="289"/>
      <c r="G28" s="289"/>
      <c r="H28" s="289"/>
      <c r="I28" s="289"/>
      <c r="J28" s="119"/>
    </row>
    <row r="29" spans="1:10" x14ac:dyDescent="0.2">
      <c r="A29" s="24"/>
      <c r="B29" s="9"/>
      <c r="C29" s="9"/>
      <c r="D29" s="9"/>
    </row>
    <row r="30" spans="1:10" x14ac:dyDescent="0.2">
      <c r="A30" s="24"/>
      <c r="B30" s="9"/>
      <c r="C30" s="9"/>
      <c r="D30" s="9"/>
    </row>
    <row r="31" spans="1:10" ht="22.5" customHeight="1" x14ac:dyDescent="0.2">
      <c r="A31" s="290" t="s">
        <v>47</v>
      </c>
      <c r="B31" s="290"/>
      <c r="C31" s="290"/>
      <c r="D31" s="290"/>
      <c r="E31" s="290"/>
      <c r="F31" s="290"/>
      <c r="G31" s="290"/>
      <c r="H31" s="290"/>
      <c r="I31" s="290"/>
      <c r="J31" s="290"/>
    </row>
    <row r="32" spans="1:10" ht="12" customHeight="1" x14ac:dyDescent="0.2">
      <c r="A32" s="280"/>
      <c r="B32" s="280"/>
      <c r="C32" s="280"/>
      <c r="D32" s="280"/>
      <c r="E32" s="280"/>
      <c r="F32" s="280"/>
      <c r="G32" s="280"/>
      <c r="H32" s="280"/>
      <c r="I32" s="280"/>
      <c r="J32" s="120"/>
    </row>
    <row r="33" spans="1:19" ht="21" customHeight="1" x14ac:dyDescent="0.2">
      <c r="A33" s="281" t="s">
        <v>48</v>
      </c>
      <c r="B33" s="281"/>
      <c r="C33" s="281"/>
      <c r="D33" s="281"/>
      <c r="E33" s="281"/>
      <c r="F33" s="281"/>
      <c r="G33" s="281"/>
      <c r="H33" s="281"/>
      <c r="I33" s="281"/>
      <c r="J33" s="281"/>
    </row>
    <row r="34" spans="1:19" ht="18" customHeight="1" x14ac:dyDescent="0.2">
      <c r="A34" s="282" t="s">
        <v>49</v>
      </c>
      <c r="B34" s="282"/>
      <c r="C34" s="282"/>
      <c r="D34" s="282"/>
      <c r="E34" s="282"/>
      <c r="F34" s="282"/>
      <c r="G34" s="282"/>
      <c r="H34" s="282"/>
      <c r="I34" s="282"/>
      <c r="J34" s="282"/>
    </row>
    <row r="35" spans="1:19" ht="19.5" customHeight="1" x14ac:dyDescent="0.2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9" ht="18.75" customHeight="1" x14ac:dyDescent="0.2">
      <c r="A36" s="292"/>
      <c r="B36" s="283" t="s">
        <v>50</v>
      </c>
      <c r="C36" s="293" t="s">
        <v>51</v>
      </c>
      <c r="D36" s="294" t="s">
        <v>52</v>
      </c>
      <c r="E36" s="293" t="s">
        <v>53</v>
      </c>
      <c r="F36" s="294" t="s">
        <v>54</v>
      </c>
      <c r="G36" s="283" t="s">
        <v>55</v>
      </c>
      <c r="H36" s="283"/>
      <c r="I36" s="283"/>
      <c r="J36" s="283"/>
    </row>
    <row r="37" spans="1:19" ht="45.75" customHeight="1" x14ac:dyDescent="0.2">
      <c r="A37" s="292"/>
      <c r="B37" s="283"/>
      <c r="C37" s="293"/>
      <c r="D37" s="295"/>
      <c r="E37" s="293"/>
      <c r="F37" s="295"/>
      <c r="G37" s="45" t="s">
        <v>56</v>
      </c>
      <c r="H37" s="45" t="s">
        <v>57</v>
      </c>
      <c r="I37" s="45" t="s">
        <v>58</v>
      </c>
      <c r="J37" s="45" t="s">
        <v>59</v>
      </c>
    </row>
    <row r="38" spans="1:19" x14ac:dyDescent="0.2">
      <c r="A38" s="43">
        <v>1</v>
      </c>
      <c r="B38" s="44">
        <v>2</v>
      </c>
      <c r="C38" s="44">
        <v>3</v>
      </c>
      <c r="D38" s="44">
        <v>4</v>
      </c>
      <c r="E38" s="44">
        <v>5</v>
      </c>
      <c r="F38" s="44">
        <v>6</v>
      </c>
      <c r="G38" s="43">
        <v>7</v>
      </c>
      <c r="H38" s="43">
        <v>8</v>
      </c>
      <c r="I38" s="43">
        <v>9</v>
      </c>
      <c r="J38" s="43">
        <v>10</v>
      </c>
    </row>
    <row r="39" spans="1:19" ht="26.25" customHeight="1" x14ac:dyDescent="0.2">
      <c r="A39" s="46" t="s">
        <v>60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9" ht="38.25" customHeight="1" x14ac:dyDescent="0.2">
      <c r="A40" s="48" t="s">
        <v>61</v>
      </c>
      <c r="B40" s="49" t="s">
        <v>62</v>
      </c>
      <c r="C40" s="50">
        <v>8623.5</v>
      </c>
      <c r="D40" s="50">
        <v>10652.2</v>
      </c>
      <c r="E40" s="50">
        <v>9692.1</v>
      </c>
      <c r="F40" s="51">
        <f>G40+H40+I40+J40</f>
        <v>10412.9</v>
      </c>
      <c r="G40" s="51">
        <v>2952.1</v>
      </c>
      <c r="H40" s="51">
        <v>2257.6</v>
      </c>
      <c r="I40" s="51">
        <v>2052.8000000000002</v>
      </c>
      <c r="J40" s="51">
        <v>3150.4</v>
      </c>
    </row>
    <row r="41" spans="1:19" ht="21.75" customHeight="1" x14ac:dyDescent="0.25">
      <c r="A41" s="52" t="s">
        <v>63</v>
      </c>
      <c r="B41" s="49" t="s">
        <v>64</v>
      </c>
      <c r="C41" s="53">
        <v>1436.8</v>
      </c>
      <c r="D41" s="54">
        <v>1775.4</v>
      </c>
      <c r="E41" s="53">
        <v>1614.9</v>
      </c>
      <c r="F41" s="55">
        <f>SUM(G41:J41)</f>
        <v>1735.5</v>
      </c>
      <c r="G41" s="55">
        <v>492</v>
      </c>
      <c r="H41" s="55">
        <v>376.3</v>
      </c>
      <c r="I41" s="55">
        <v>342.1</v>
      </c>
      <c r="J41" s="55">
        <v>525.1</v>
      </c>
    </row>
    <row r="42" spans="1:19" ht="19.5" customHeight="1" x14ac:dyDescent="0.2">
      <c r="A42" s="52" t="s">
        <v>65</v>
      </c>
      <c r="B42" s="49" t="s">
        <v>66</v>
      </c>
      <c r="C42" s="56"/>
      <c r="D42" s="56"/>
      <c r="E42" s="56"/>
      <c r="F42" s="57"/>
      <c r="G42" s="57"/>
      <c r="H42" s="57"/>
      <c r="I42" s="57"/>
      <c r="J42" s="57"/>
    </row>
    <row r="43" spans="1:19" ht="21" customHeight="1" x14ac:dyDescent="0.2">
      <c r="A43" s="52" t="s">
        <v>67</v>
      </c>
      <c r="B43" s="49" t="s">
        <v>68</v>
      </c>
      <c r="C43" s="56"/>
      <c r="D43" s="56"/>
      <c r="E43" s="56"/>
      <c r="F43" s="57"/>
      <c r="G43" s="57"/>
      <c r="H43" s="57"/>
      <c r="I43" s="57"/>
      <c r="J43" s="57"/>
    </row>
    <row r="44" spans="1:19" ht="21.75" customHeight="1" x14ac:dyDescent="0.2">
      <c r="A44" s="52" t="s">
        <v>69</v>
      </c>
      <c r="B44" s="49" t="s">
        <v>70</v>
      </c>
      <c r="C44" s="56"/>
      <c r="D44" s="56"/>
      <c r="E44" s="56"/>
      <c r="F44" s="57"/>
      <c r="G44" s="57"/>
      <c r="H44" s="57"/>
      <c r="I44" s="57"/>
      <c r="J44" s="57"/>
    </row>
    <row r="45" spans="1:19" s="2" customFormat="1" ht="54.75" x14ac:dyDescent="0.25">
      <c r="A45" s="58" t="s">
        <v>71</v>
      </c>
      <c r="B45" s="59" t="s">
        <v>72</v>
      </c>
      <c r="C45" s="50">
        <f t="shared" ref="C45:J45" si="0">C40-C41</f>
        <v>7186.7</v>
      </c>
      <c r="D45" s="50">
        <f t="shared" si="0"/>
        <v>8876.8000000000011</v>
      </c>
      <c r="E45" s="50">
        <f t="shared" si="0"/>
        <v>8077.2000000000007</v>
      </c>
      <c r="F45" s="51">
        <f t="shared" si="0"/>
        <v>8677.4</v>
      </c>
      <c r="G45" s="51">
        <f t="shared" si="0"/>
        <v>2460.1</v>
      </c>
      <c r="H45" s="51">
        <f t="shared" si="0"/>
        <v>1881.3</v>
      </c>
      <c r="I45" s="51">
        <f t="shared" si="0"/>
        <v>1710.7000000000003</v>
      </c>
      <c r="J45" s="51">
        <f t="shared" si="0"/>
        <v>2625.3</v>
      </c>
      <c r="L45" s="121"/>
      <c r="S45" s="126"/>
    </row>
    <row r="46" spans="1:19" ht="27" customHeight="1" x14ac:dyDescent="0.25">
      <c r="A46" s="48" t="s">
        <v>73</v>
      </c>
      <c r="B46" s="60" t="s">
        <v>74</v>
      </c>
      <c r="C46" s="61">
        <f>C47</f>
        <v>2700</v>
      </c>
      <c r="D46" s="61">
        <f>D47</f>
        <v>3200</v>
      </c>
      <c r="E46" s="61">
        <f t="shared" ref="E46:J46" si="1">E47+E48+E49</f>
        <v>3377.2</v>
      </c>
      <c r="F46" s="62">
        <f t="shared" si="1"/>
        <v>5381.5</v>
      </c>
      <c r="G46" s="62">
        <f t="shared" si="1"/>
        <v>958.8</v>
      </c>
      <c r="H46" s="62">
        <f t="shared" si="1"/>
        <v>1298.8</v>
      </c>
      <c r="I46" s="62">
        <f t="shared" si="1"/>
        <v>1818.8</v>
      </c>
      <c r="J46" s="62">
        <f t="shared" si="1"/>
        <v>1305.0999999999999</v>
      </c>
      <c r="S46" s="127"/>
    </row>
    <row r="47" spans="1:19" ht="27" customHeight="1" x14ac:dyDescent="0.25">
      <c r="A47" s="48" t="s">
        <v>75</v>
      </c>
      <c r="B47" s="49" t="s">
        <v>76</v>
      </c>
      <c r="C47" s="53">
        <v>2700</v>
      </c>
      <c r="D47" s="61">
        <v>3200</v>
      </c>
      <c r="E47" s="53">
        <v>3200</v>
      </c>
      <c r="F47" s="62">
        <f>SUM(G47:J47)</f>
        <v>5146.3</v>
      </c>
      <c r="G47" s="63">
        <v>900</v>
      </c>
      <c r="H47" s="63">
        <v>1240</v>
      </c>
      <c r="I47" s="63">
        <v>1760</v>
      </c>
      <c r="J47" s="63">
        <v>1246.3</v>
      </c>
      <c r="S47" s="128"/>
    </row>
    <row r="48" spans="1:19" ht="27" customHeight="1" x14ac:dyDescent="0.25">
      <c r="A48" s="48" t="s">
        <v>77</v>
      </c>
      <c r="B48" s="49" t="s">
        <v>78</v>
      </c>
      <c r="C48" s="53"/>
      <c r="D48" s="61"/>
      <c r="E48" s="53">
        <v>129.19999999999999</v>
      </c>
      <c r="F48" s="62">
        <f>SUM(G48:J48)</f>
        <v>235.2</v>
      </c>
      <c r="G48" s="63">
        <v>58.8</v>
      </c>
      <c r="H48" s="63">
        <v>58.8</v>
      </c>
      <c r="I48" s="63">
        <v>58.8</v>
      </c>
      <c r="J48" s="63">
        <v>58.8</v>
      </c>
      <c r="S48" s="128"/>
    </row>
    <row r="49" spans="1:19" ht="27" customHeight="1" x14ac:dyDescent="0.25">
      <c r="A49" s="48" t="s">
        <v>79</v>
      </c>
      <c r="B49" s="49" t="s">
        <v>80</v>
      </c>
      <c r="C49" s="53"/>
      <c r="D49" s="61"/>
      <c r="E49" s="53">
        <v>48</v>
      </c>
      <c r="F49" s="62">
        <f>SUM(G49:J49)</f>
        <v>0</v>
      </c>
      <c r="G49" s="63">
        <v>0</v>
      </c>
      <c r="H49" s="63">
        <v>0</v>
      </c>
      <c r="I49" s="63">
        <v>0</v>
      </c>
      <c r="J49" s="63">
        <v>0</v>
      </c>
      <c r="S49" s="128"/>
    </row>
    <row r="50" spans="1:19" ht="30.95" customHeight="1" x14ac:dyDescent="0.25">
      <c r="A50" s="48" t="s">
        <v>81</v>
      </c>
      <c r="B50" s="64" t="s">
        <v>82</v>
      </c>
      <c r="C50" s="65"/>
      <c r="D50" s="65"/>
      <c r="E50" s="65"/>
      <c r="F50" s="66"/>
      <c r="G50" s="67"/>
      <c r="H50" s="67"/>
      <c r="I50" s="67"/>
      <c r="J50" s="67"/>
    </row>
    <row r="51" spans="1:19" ht="20.25" customHeight="1" x14ac:dyDescent="0.25">
      <c r="A51" s="68" t="s">
        <v>83</v>
      </c>
      <c r="B51" s="49" t="s">
        <v>84</v>
      </c>
      <c r="C51" s="65"/>
      <c r="D51" s="65"/>
      <c r="E51" s="65"/>
      <c r="F51" s="66"/>
      <c r="G51" s="67"/>
      <c r="H51" s="67"/>
      <c r="I51" s="67"/>
      <c r="J51" s="67"/>
    </row>
    <row r="52" spans="1:19" ht="22.5" customHeight="1" x14ac:dyDescent="0.25">
      <c r="A52" s="68" t="s">
        <v>85</v>
      </c>
      <c r="B52" s="49" t="s">
        <v>86</v>
      </c>
      <c r="C52" s="61">
        <f>C53</f>
        <v>1412.3</v>
      </c>
      <c r="D52" s="54">
        <f>D53</f>
        <v>1412.3000000000002</v>
      </c>
      <c r="E52" s="54">
        <f>E53</f>
        <v>1398.6</v>
      </c>
      <c r="F52" s="55">
        <f>G52+H52+I52+J52</f>
        <v>1236.3</v>
      </c>
      <c r="G52" s="55">
        <f>G53</f>
        <v>354.7</v>
      </c>
      <c r="H52" s="55">
        <f>H53</f>
        <v>351.7</v>
      </c>
      <c r="I52" s="55">
        <f>I53</f>
        <v>277.2</v>
      </c>
      <c r="J52" s="55">
        <f>J53</f>
        <v>252.7</v>
      </c>
    </row>
    <row r="53" spans="1:19" ht="63.95" customHeight="1" x14ac:dyDescent="0.25">
      <c r="A53" s="48" t="s">
        <v>87</v>
      </c>
      <c r="B53" s="49" t="s">
        <v>88</v>
      </c>
      <c r="C53" s="69">
        <v>1412.3</v>
      </c>
      <c r="D53" s="54">
        <v>1412.3000000000002</v>
      </c>
      <c r="E53" s="69">
        <v>1398.6</v>
      </c>
      <c r="F53" s="55">
        <f>SUM(G53:J53)</f>
        <v>1236.3</v>
      </c>
      <c r="G53" s="63">
        <v>354.7</v>
      </c>
      <c r="H53" s="63">
        <v>351.7</v>
      </c>
      <c r="I53" s="63">
        <v>277.2</v>
      </c>
      <c r="J53" s="63">
        <v>252.7</v>
      </c>
    </row>
    <row r="54" spans="1:19" ht="46.5" customHeight="1" x14ac:dyDescent="0.2">
      <c r="A54" s="68" t="s">
        <v>89</v>
      </c>
      <c r="B54" s="49" t="s">
        <v>90</v>
      </c>
      <c r="C54" s="70"/>
      <c r="D54" s="70"/>
      <c r="E54" s="70"/>
      <c r="F54" s="71"/>
      <c r="G54" s="72"/>
      <c r="H54" s="72"/>
      <c r="I54" s="72"/>
      <c r="J54" s="72"/>
    </row>
    <row r="55" spans="1:19" ht="43.5" customHeight="1" x14ac:dyDescent="0.2">
      <c r="A55" s="68" t="s">
        <v>91</v>
      </c>
      <c r="B55" s="73" t="s">
        <v>92</v>
      </c>
      <c r="C55" s="74"/>
      <c r="D55" s="74"/>
      <c r="E55" s="74"/>
      <c r="F55" s="75"/>
      <c r="G55" s="75"/>
      <c r="H55" s="75"/>
      <c r="I55" s="75"/>
      <c r="J55" s="75"/>
    </row>
    <row r="56" spans="1:19" ht="36" customHeight="1" x14ac:dyDescent="0.2">
      <c r="A56" s="76"/>
      <c r="B56" s="77" t="s">
        <v>93</v>
      </c>
      <c r="C56" s="78"/>
      <c r="D56" s="78"/>
      <c r="E56" s="78"/>
      <c r="F56" s="79"/>
      <c r="G56" s="80"/>
      <c r="H56" s="80"/>
      <c r="I56" s="80"/>
      <c r="J56" s="80"/>
    </row>
    <row r="57" spans="1:19" s="3" customFormat="1" ht="57.95" customHeight="1" x14ac:dyDescent="0.2">
      <c r="A57" s="81" t="s">
        <v>94</v>
      </c>
      <c r="B57" s="82" t="s">
        <v>95</v>
      </c>
      <c r="C57" s="83">
        <f>C45+C46+C52</f>
        <v>11299</v>
      </c>
      <c r="D57" s="84">
        <f>D45+D53+D46</f>
        <v>13489.100000000002</v>
      </c>
      <c r="E57" s="85">
        <f>E45+E52+E46</f>
        <v>12853</v>
      </c>
      <c r="F57" s="86">
        <f>F45+F46+F52</f>
        <v>15295.199999999999</v>
      </c>
      <c r="G57" s="86">
        <f>G45+G46+G53</f>
        <v>3773.5999999999995</v>
      </c>
      <c r="H57" s="86">
        <f>H45+H46+H53</f>
        <v>3531.7999999999997</v>
      </c>
      <c r="I57" s="86">
        <f>I45+I46+I53</f>
        <v>3806.7</v>
      </c>
      <c r="J57" s="122">
        <f>J45+J46+J53</f>
        <v>4183.1000000000004</v>
      </c>
      <c r="L57" s="9"/>
      <c r="S57" s="129"/>
    </row>
    <row r="58" spans="1:19" s="3" customFormat="1" ht="26.25" customHeight="1" x14ac:dyDescent="0.3">
      <c r="A58" s="87" t="s">
        <v>96</v>
      </c>
      <c r="B58" s="88" t="s">
        <v>97</v>
      </c>
      <c r="C58" s="89">
        <f t="shared" ref="C58:J58" si="2">C57</f>
        <v>11299</v>
      </c>
      <c r="D58" s="90">
        <f t="shared" si="2"/>
        <v>13489.100000000002</v>
      </c>
      <c r="E58" s="90">
        <f t="shared" si="2"/>
        <v>12853</v>
      </c>
      <c r="F58" s="91">
        <f t="shared" si="2"/>
        <v>15295.199999999999</v>
      </c>
      <c r="G58" s="91">
        <f t="shared" si="2"/>
        <v>3773.5999999999995</v>
      </c>
      <c r="H58" s="91">
        <f t="shared" si="2"/>
        <v>3531.7999999999997</v>
      </c>
      <c r="I58" s="91">
        <f t="shared" si="2"/>
        <v>3806.7</v>
      </c>
      <c r="J58" s="123">
        <f t="shared" si="2"/>
        <v>4183.1000000000004</v>
      </c>
      <c r="L58" s="9"/>
      <c r="S58" s="128"/>
    </row>
    <row r="59" spans="1:19" s="3" customFormat="1" ht="25.5" customHeight="1" x14ac:dyDescent="0.2">
      <c r="A59" s="92" t="s">
        <v>98</v>
      </c>
      <c r="B59" s="93"/>
      <c r="C59" s="94"/>
      <c r="D59" s="94"/>
      <c r="E59" s="95"/>
      <c r="F59" s="96"/>
      <c r="G59" s="96"/>
      <c r="H59" s="96"/>
      <c r="I59" s="96"/>
      <c r="J59" s="96"/>
      <c r="L59" s="9"/>
    </row>
    <row r="60" spans="1:19" ht="53.1" customHeight="1" x14ac:dyDescent="0.2">
      <c r="A60" s="97" t="s">
        <v>99</v>
      </c>
      <c r="B60" s="77" t="s">
        <v>100</v>
      </c>
      <c r="C60" s="98">
        <v>8989.2000000000007</v>
      </c>
      <c r="D60" s="98">
        <v>10812.2</v>
      </c>
      <c r="E60" s="98">
        <f>10185.1+62.1</f>
        <v>10247.200000000001</v>
      </c>
      <c r="F60" s="99">
        <f t="shared" ref="F60:F66" si="3">SUM(G60:J60)</f>
        <v>12680.5</v>
      </c>
      <c r="G60" s="99">
        <f>SUM(G61:G65)</f>
        <v>3118.7</v>
      </c>
      <c r="H60" s="99">
        <f>SUM(H61:H65)</f>
        <v>2867.4999999999995</v>
      </c>
      <c r="I60" s="99">
        <f>SUM(I61:I65)</f>
        <v>3122.1</v>
      </c>
      <c r="J60" s="99">
        <f>SUM(J61:J65)</f>
        <v>3572.2</v>
      </c>
    </row>
    <row r="61" spans="1:19" ht="24.95" customHeight="1" x14ac:dyDescent="0.2">
      <c r="A61" s="100" t="s">
        <v>101</v>
      </c>
      <c r="B61" s="101" t="s">
        <v>102</v>
      </c>
      <c r="C61" s="102"/>
      <c r="D61" s="102"/>
      <c r="E61" s="102"/>
      <c r="F61" s="103">
        <f t="shared" si="3"/>
        <v>2735.8999999999996</v>
      </c>
      <c r="G61" s="104">
        <v>683.1</v>
      </c>
      <c r="H61" s="104">
        <v>683.1</v>
      </c>
      <c r="I61" s="104">
        <v>685</v>
      </c>
      <c r="J61" s="124">
        <v>684.7</v>
      </c>
    </row>
    <row r="62" spans="1:19" ht="27.95" customHeight="1" x14ac:dyDescent="0.2">
      <c r="A62" s="105" t="s">
        <v>103</v>
      </c>
      <c r="B62" s="106" t="s">
        <v>104</v>
      </c>
      <c r="C62" s="107"/>
      <c r="D62" s="107"/>
      <c r="E62" s="107"/>
      <c r="F62" s="108">
        <f t="shared" si="3"/>
        <v>575.1</v>
      </c>
      <c r="G62" s="109">
        <v>143.4</v>
      </c>
      <c r="H62" s="109">
        <v>143.4</v>
      </c>
      <c r="I62" s="109">
        <v>144.19999999999999</v>
      </c>
      <c r="J62" s="125">
        <v>144.1</v>
      </c>
    </row>
    <row r="63" spans="1:19" ht="24" customHeight="1" x14ac:dyDescent="0.2">
      <c r="A63" s="110" t="s">
        <v>105</v>
      </c>
      <c r="B63" s="106" t="s">
        <v>106</v>
      </c>
      <c r="C63" s="107"/>
      <c r="D63" s="107"/>
      <c r="E63" s="107"/>
      <c r="F63" s="108">
        <f t="shared" si="3"/>
        <v>2410.2999999999997</v>
      </c>
      <c r="G63" s="109">
        <v>206.5</v>
      </c>
      <c r="H63" s="109">
        <v>630.6</v>
      </c>
      <c r="I63" s="109">
        <v>1110.0999999999999</v>
      </c>
      <c r="J63" s="125">
        <v>463.1</v>
      </c>
    </row>
    <row r="64" spans="1:19" ht="26.1" customHeight="1" x14ac:dyDescent="0.2">
      <c r="A64" s="110" t="s">
        <v>107</v>
      </c>
      <c r="B64" s="106" t="s">
        <v>108</v>
      </c>
      <c r="C64" s="107"/>
      <c r="D64" s="107"/>
      <c r="E64" s="107"/>
      <c r="F64" s="108">
        <f t="shared" si="3"/>
        <v>6948.7999999999993</v>
      </c>
      <c r="G64" s="109">
        <v>2083.1</v>
      </c>
      <c r="H64" s="109">
        <v>1407.8</v>
      </c>
      <c r="I64" s="109">
        <v>1180.2</v>
      </c>
      <c r="J64" s="125">
        <v>2277.6999999999998</v>
      </c>
    </row>
    <row r="65" spans="1:11" ht="27.95" customHeight="1" x14ac:dyDescent="0.2">
      <c r="A65" s="130" t="s">
        <v>109</v>
      </c>
      <c r="B65" s="131" t="s">
        <v>110</v>
      </c>
      <c r="C65" s="132"/>
      <c r="D65" s="132"/>
      <c r="E65" s="132"/>
      <c r="F65" s="133">
        <f t="shared" si="3"/>
        <v>10.4</v>
      </c>
      <c r="G65" s="134">
        <v>2.6</v>
      </c>
      <c r="H65" s="134">
        <v>2.6</v>
      </c>
      <c r="I65" s="134">
        <v>2.6</v>
      </c>
      <c r="J65" s="229">
        <v>2.6</v>
      </c>
    </row>
    <row r="66" spans="1:11" ht="32.25" customHeight="1" x14ac:dyDescent="0.2">
      <c r="A66" s="135" t="s">
        <v>111</v>
      </c>
      <c r="B66" s="136" t="s">
        <v>112</v>
      </c>
      <c r="C66" s="137">
        <f>C68+C71</f>
        <v>897.7</v>
      </c>
      <c r="D66" s="137">
        <f>D68+D71</f>
        <v>1238.4000000000001</v>
      </c>
      <c r="E66" s="137">
        <f>E68+E71</f>
        <v>1198.2</v>
      </c>
      <c r="F66" s="138">
        <f t="shared" si="3"/>
        <v>1376.3000000000002</v>
      </c>
      <c r="G66" s="138">
        <f>G68+G71</f>
        <v>371.90000000000003</v>
      </c>
      <c r="H66" s="138">
        <f>H68+H71</f>
        <v>336.8</v>
      </c>
      <c r="I66" s="138">
        <f>I71+I68</f>
        <v>341.1</v>
      </c>
      <c r="J66" s="230">
        <f>J71+J68</f>
        <v>326.5</v>
      </c>
    </row>
    <row r="67" spans="1:11" ht="36" customHeight="1" x14ac:dyDescent="0.2">
      <c r="A67" s="105" t="s">
        <v>113</v>
      </c>
      <c r="B67" s="139" t="s">
        <v>114</v>
      </c>
      <c r="C67" s="140"/>
      <c r="D67" s="140"/>
      <c r="E67" s="140"/>
      <c r="F67" s="141"/>
      <c r="G67" s="142"/>
      <c r="H67" s="142"/>
      <c r="I67" s="142"/>
      <c r="J67" s="142"/>
    </row>
    <row r="68" spans="1:11" ht="33" customHeight="1" x14ac:dyDescent="0.2">
      <c r="A68" s="48" t="s">
        <v>115</v>
      </c>
      <c r="B68" s="64" t="s">
        <v>116</v>
      </c>
      <c r="C68" s="70">
        <v>2</v>
      </c>
      <c r="D68" s="70">
        <v>6</v>
      </c>
      <c r="E68" s="70">
        <v>7.3</v>
      </c>
      <c r="F68" s="71">
        <f>SUM(G68:J68)</f>
        <v>10</v>
      </c>
      <c r="G68" s="71">
        <v>2</v>
      </c>
      <c r="H68" s="71">
        <v>2</v>
      </c>
      <c r="I68" s="71">
        <v>4</v>
      </c>
      <c r="J68" s="71">
        <v>2</v>
      </c>
    </row>
    <row r="69" spans="1:11" ht="19.5" customHeight="1" x14ac:dyDescent="0.2">
      <c r="A69" s="48" t="s">
        <v>117</v>
      </c>
      <c r="B69" s="64" t="s">
        <v>118</v>
      </c>
      <c r="C69" s="70"/>
      <c r="D69" s="70"/>
      <c r="E69" s="70"/>
      <c r="F69" s="72"/>
      <c r="G69" s="143"/>
      <c r="H69" s="143"/>
      <c r="I69" s="143"/>
      <c r="J69" s="143"/>
    </row>
    <row r="70" spans="1:11" ht="19.5" customHeight="1" x14ac:dyDescent="0.2">
      <c r="A70" s="144" t="s">
        <v>119</v>
      </c>
      <c r="B70" s="77" t="s">
        <v>120</v>
      </c>
      <c r="C70" s="78"/>
      <c r="D70" s="78"/>
      <c r="E70" s="78"/>
      <c r="F70" s="145"/>
      <c r="G70" s="146"/>
      <c r="H70" s="146"/>
      <c r="I70" s="146"/>
      <c r="J70" s="146"/>
    </row>
    <row r="71" spans="1:11" ht="33" customHeight="1" x14ac:dyDescent="0.2">
      <c r="A71" s="147" t="s">
        <v>121</v>
      </c>
      <c r="B71" s="148" t="s">
        <v>122</v>
      </c>
      <c r="C71" s="149">
        <v>895.7</v>
      </c>
      <c r="D71" s="149">
        <v>1232.4000000000001</v>
      </c>
      <c r="E71" s="149">
        <v>1190.9000000000001</v>
      </c>
      <c r="F71" s="150">
        <f>SUM(G71:J71)</f>
        <v>1366.3000000000002</v>
      </c>
      <c r="G71" s="150">
        <f>SUM(G72:G79)</f>
        <v>369.90000000000003</v>
      </c>
      <c r="H71" s="150">
        <f>SUM(H72:H79)</f>
        <v>334.8</v>
      </c>
      <c r="I71" s="150">
        <f>SUM(I72:I79)</f>
        <v>337.1</v>
      </c>
      <c r="J71" s="231">
        <f>SUM(J72:J79)</f>
        <v>324.5</v>
      </c>
      <c r="K71" s="232"/>
    </row>
    <row r="72" spans="1:11" ht="27" customHeight="1" x14ac:dyDescent="0.2">
      <c r="A72" s="151" t="s">
        <v>123</v>
      </c>
      <c r="B72" s="152" t="s">
        <v>124</v>
      </c>
      <c r="C72" s="153"/>
      <c r="D72" s="153"/>
      <c r="E72" s="153"/>
      <c r="F72" s="154">
        <f>SUM(G72:J72)</f>
        <v>1053.7</v>
      </c>
      <c r="G72" s="155">
        <v>291.39999999999998</v>
      </c>
      <c r="H72" s="155">
        <f>85.8*3</f>
        <v>257.39999999999998</v>
      </c>
      <c r="I72" s="155">
        <f>83.7*3</f>
        <v>251.10000000000002</v>
      </c>
      <c r="J72" s="233">
        <f>84.6*3</f>
        <v>253.79999999999998</v>
      </c>
      <c r="K72" s="232"/>
    </row>
    <row r="73" spans="1:11" ht="24" customHeight="1" x14ac:dyDescent="0.2">
      <c r="A73" s="105" t="s">
        <v>103</v>
      </c>
      <c r="B73" s="139" t="s">
        <v>125</v>
      </c>
      <c r="C73" s="156"/>
      <c r="D73" s="156"/>
      <c r="E73" s="156"/>
      <c r="F73" s="157">
        <f>SUM(G73:J73)</f>
        <v>231.7</v>
      </c>
      <c r="G73" s="158">
        <v>64.099999999999994</v>
      </c>
      <c r="H73" s="158">
        <v>56.6</v>
      </c>
      <c r="I73" s="158">
        <v>55.2</v>
      </c>
      <c r="J73" s="158">
        <v>55.8</v>
      </c>
      <c r="K73" s="232"/>
    </row>
    <row r="74" spans="1:11" ht="24.95" customHeight="1" x14ac:dyDescent="0.2">
      <c r="A74" s="105" t="s">
        <v>126</v>
      </c>
      <c r="B74" s="139" t="s">
        <v>127</v>
      </c>
      <c r="C74" s="156"/>
      <c r="D74" s="156"/>
      <c r="E74" s="156"/>
      <c r="F74" s="157">
        <f>SUM(G74:J74)</f>
        <v>2</v>
      </c>
      <c r="G74" s="158">
        <v>0.5</v>
      </c>
      <c r="H74" s="158">
        <v>0.5</v>
      </c>
      <c r="I74" s="158">
        <v>0.5</v>
      </c>
      <c r="J74" s="158">
        <v>0.5</v>
      </c>
      <c r="K74" s="232"/>
    </row>
    <row r="75" spans="1:11" ht="21" customHeight="1" x14ac:dyDescent="0.2">
      <c r="A75" s="105" t="s">
        <v>128</v>
      </c>
      <c r="B75" s="139" t="s">
        <v>129</v>
      </c>
      <c r="C75" s="156"/>
      <c r="D75" s="156"/>
      <c r="E75" s="156"/>
      <c r="F75" s="157">
        <f>SUM(G75:J75)</f>
        <v>8</v>
      </c>
      <c r="G75" s="158">
        <v>2</v>
      </c>
      <c r="H75" s="158">
        <v>2</v>
      </c>
      <c r="I75" s="158">
        <v>2</v>
      </c>
      <c r="J75" s="158">
        <v>2</v>
      </c>
      <c r="K75" s="232"/>
    </row>
    <row r="76" spans="1:11" ht="36" customHeight="1" x14ac:dyDescent="0.2">
      <c r="A76" s="105" t="s">
        <v>130</v>
      </c>
      <c r="B76" s="139" t="s">
        <v>131</v>
      </c>
      <c r="C76" s="156"/>
      <c r="D76" s="156"/>
      <c r="E76" s="156"/>
      <c r="F76" s="157">
        <f>G76+H76+I76+J76</f>
        <v>14.4</v>
      </c>
      <c r="G76" s="158">
        <f>1*3+0.6</f>
        <v>3.6</v>
      </c>
      <c r="H76" s="158">
        <f>1*3+0.6</f>
        <v>3.6</v>
      </c>
      <c r="I76" s="158">
        <f>1*3+0.6</f>
        <v>3.6</v>
      </c>
      <c r="J76" s="158">
        <f>1*3+0.6</f>
        <v>3.6</v>
      </c>
      <c r="K76" s="232"/>
    </row>
    <row r="77" spans="1:11" ht="42" customHeight="1" x14ac:dyDescent="0.2">
      <c r="A77" s="105" t="s">
        <v>132</v>
      </c>
      <c r="B77" s="139" t="s">
        <v>133</v>
      </c>
      <c r="C77" s="156"/>
      <c r="D77" s="156"/>
      <c r="E77" s="156"/>
      <c r="F77" s="157">
        <f>SUM(G77:J77)</f>
        <v>29.1</v>
      </c>
      <c r="G77" s="158">
        <v>1</v>
      </c>
      <c r="H77" s="158">
        <f>7.1+1</f>
        <v>8.1</v>
      </c>
      <c r="I77" s="158">
        <f>1+18</f>
        <v>19</v>
      </c>
      <c r="J77" s="158">
        <v>1</v>
      </c>
      <c r="K77" s="232"/>
    </row>
    <row r="78" spans="1:11" ht="33" customHeight="1" x14ac:dyDescent="0.2">
      <c r="A78" s="105" t="s">
        <v>134</v>
      </c>
      <c r="B78" s="139" t="s">
        <v>135</v>
      </c>
      <c r="C78" s="156"/>
      <c r="D78" s="156"/>
      <c r="E78" s="156"/>
      <c r="F78" s="157">
        <f>SUM(G78:J78)</f>
        <v>20.6</v>
      </c>
      <c r="G78" s="158">
        <v>5.6</v>
      </c>
      <c r="H78" s="158">
        <v>4.9000000000000004</v>
      </c>
      <c r="I78" s="158">
        <v>4</v>
      </c>
      <c r="J78" s="158">
        <v>6.1</v>
      </c>
      <c r="K78" s="232"/>
    </row>
    <row r="79" spans="1:11" ht="33" customHeight="1" x14ac:dyDescent="0.2">
      <c r="A79" s="105" t="s">
        <v>136</v>
      </c>
      <c r="B79" s="139" t="s">
        <v>137</v>
      </c>
      <c r="C79" s="156"/>
      <c r="D79" s="156"/>
      <c r="E79" s="156"/>
      <c r="F79" s="157">
        <f>SUM(G79:J79)</f>
        <v>6.8</v>
      </c>
      <c r="G79" s="158">
        <v>1.7</v>
      </c>
      <c r="H79" s="158">
        <v>1.7</v>
      </c>
      <c r="I79" s="158">
        <v>1.7</v>
      </c>
      <c r="J79" s="158">
        <v>1.7</v>
      </c>
      <c r="K79" s="232"/>
    </row>
    <row r="80" spans="1:11" ht="19.5" customHeight="1" x14ac:dyDescent="0.2">
      <c r="A80" s="159" t="s">
        <v>138</v>
      </c>
      <c r="B80" s="139" t="s">
        <v>139</v>
      </c>
      <c r="C80" s="160"/>
      <c r="D80" s="160"/>
      <c r="E80" s="160"/>
      <c r="F80" s="161"/>
      <c r="G80" s="161"/>
      <c r="H80" s="161"/>
      <c r="I80" s="161"/>
      <c r="J80" s="161"/>
    </row>
    <row r="81" spans="1:12" ht="18.75" customHeight="1" x14ac:dyDescent="0.2">
      <c r="A81" s="68" t="s">
        <v>140</v>
      </c>
      <c r="B81" s="64" t="s">
        <v>141</v>
      </c>
      <c r="C81" s="70">
        <v>5.9</v>
      </c>
      <c r="D81" s="70"/>
      <c r="E81" s="70">
        <v>6.9</v>
      </c>
      <c r="F81" s="71">
        <f>SUM(G81:J81)</f>
        <v>0</v>
      </c>
      <c r="G81" s="71">
        <v>0</v>
      </c>
      <c r="H81" s="71">
        <v>0</v>
      </c>
      <c r="I81" s="71">
        <v>0</v>
      </c>
      <c r="J81" s="71">
        <v>0</v>
      </c>
    </row>
    <row r="82" spans="1:12" ht="19.5" customHeight="1" x14ac:dyDescent="0.2">
      <c r="A82" s="68" t="s">
        <v>142</v>
      </c>
      <c r="B82" s="64" t="s">
        <v>143</v>
      </c>
      <c r="C82" s="70"/>
      <c r="D82" s="70"/>
      <c r="E82" s="70"/>
      <c r="F82" s="72"/>
      <c r="G82" s="72"/>
      <c r="H82" s="72"/>
      <c r="I82" s="72"/>
      <c r="J82" s="72"/>
    </row>
    <row r="83" spans="1:12" ht="20.25" customHeight="1" x14ac:dyDescent="0.2">
      <c r="A83" s="68" t="s">
        <v>144</v>
      </c>
      <c r="B83" s="64" t="s">
        <v>145</v>
      </c>
      <c r="C83" s="70"/>
      <c r="D83" s="70"/>
      <c r="E83" s="70"/>
      <c r="F83" s="72"/>
      <c r="G83" s="72"/>
      <c r="H83" s="72"/>
      <c r="I83" s="72"/>
      <c r="J83" s="72"/>
    </row>
    <row r="84" spans="1:12" ht="66.95" customHeight="1" x14ac:dyDescent="0.2">
      <c r="A84" s="68" t="s">
        <v>146</v>
      </c>
      <c r="B84" s="64" t="s">
        <v>147</v>
      </c>
      <c r="C84" s="162">
        <v>1412.3</v>
      </c>
      <c r="D84" s="162">
        <v>1436.4</v>
      </c>
      <c r="E84" s="162">
        <v>1398.6</v>
      </c>
      <c r="F84" s="163">
        <f>SUM(G84:J84)</f>
        <v>1236.3</v>
      </c>
      <c r="G84" s="71">
        <v>354.7</v>
      </c>
      <c r="H84" s="71">
        <v>351.7</v>
      </c>
      <c r="I84" s="71">
        <v>277.2</v>
      </c>
      <c r="J84" s="71">
        <v>252.7</v>
      </c>
      <c r="K84" s="234"/>
    </row>
    <row r="85" spans="1:12" ht="33.950000000000003" customHeight="1" x14ac:dyDescent="0.2">
      <c r="A85" s="48" t="s">
        <v>148</v>
      </c>
      <c r="B85" s="64" t="s">
        <v>149</v>
      </c>
      <c r="C85" s="164"/>
      <c r="D85" s="164">
        <v>0.3</v>
      </c>
      <c r="E85" s="164">
        <v>0.3</v>
      </c>
      <c r="F85" s="165">
        <v>0.3</v>
      </c>
      <c r="G85" s="165"/>
      <c r="H85" s="165"/>
      <c r="I85" s="165"/>
      <c r="J85" s="165">
        <v>0.3</v>
      </c>
      <c r="K85" s="234"/>
    </row>
    <row r="86" spans="1:12" s="4" customFormat="1" ht="32.1" customHeight="1" x14ac:dyDescent="0.25">
      <c r="A86" s="48" t="s">
        <v>150</v>
      </c>
      <c r="B86" s="64" t="s">
        <v>151</v>
      </c>
      <c r="C86" s="166"/>
      <c r="D86" s="166"/>
      <c r="E86" s="71"/>
      <c r="F86" s="72"/>
      <c r="G86" s="72"/>
      <c r="H86" s="72"/>
      <c r="I86" s="72"/>
      <c r="J86" s="72"/>
      <c r="L86" s="9"/>
    </row>
    <row r="87" spans="1:12" s="5" customFormat="1" ht="40.5" customHeight="1" x14ac:dyDescent="0.25">
      <c r="A87" s="167" t="s">
        <v>152</v>
      </c>
      <c r="B87" s="168" t="s">
        <v>153</v>
      </c>
      <c r="C87" s="169"/>
      <c r="D87" s="169"/>
      <c r="E87" s="170"/>
      <c r="F87" s="171"/>
      <c r="G87" s="171"/>
      <c r="H87" s="171"/>
      <c r="I87" s="171"/>
      <c r="J87" s="171"/>
      <c r="L87" s="9"/>
    </row>
    <row r="88" spans="1:12" s="3" customFormat="1" ht="36" customHeight="1" x14ac:dyDescent="0.2">
      <c r="A88" s="87" t="s">
        <v>154</v>
      </c>
      <c r="B88" s="88" t="s">
        <v>155</v>
      </c>
      <c r="C88" s="172">
        <f>C60+C66+C84+C81</f>
        <v>11305.1</v>
      </c>
      <c r="D88" s="172">
        <f>D60+D66+D84+D85</f>
        <v>13487.3</v>
      </c>
      <c r="E88" s="172">
        <f>E60+E84+E66+E81+E85</f>
        <v>12851.2</v>
      </c>
      <c r="F88" s="173">
        <f>F66+F84+F60+F85</f>
        <v>15293.4</v>
      </c>
      <c r="G88" s="173">
        <f>G60+G66+G84</f>
        <v>3845.2999999999997</v>
      </c>
      <c r="H88" s="173">
        <f>H60+H66+H84</f>
        <v>3555.9999999999995</v>
      </c>
      <c r="I88" s="173">
        <f>I60+I66+I84</f>
        <v>3740.3999999999996</v>
      </c>
      <c r="J88" s="235">
        <f>J60+J66+J84+J85</f>
        <v>4151.7</v>
      </c>
      <c r="L88" s="9"/>
    </row>
    <row r="89" spans="1:12" s="3" customFormat="1" ht="44.25" customHeight="1" x14ac:dyDescent="0.2">
      <c r="A89" s="174" t="s">
        <v>156</v>
      </c>
      <c r="B89" s="175"/>
      <c r="C89" s="176"/>
      <c r="D89" s="176"/>
      <c r="E89" s="177"/>
      <c r="F89" s="176"/>
      <c r="G89" s="176"/>
      <c r="H89" s="176"/>
      <c r="I89" s="176"/>
      <c r="J89" s="236"/>
      <c r="L89" s="9"/>
    </row>
    <row r="90" spans="1:12" ht="27.75" customHeight="1" x14ac:dyDescent="0.2">
      <c r="A90" s="159" t="s">
        <v>157</v>
      </c>
      <c r="B90" s="139" t="s">
        <v>158</v>
      </c>
      <c r="C90" s="178">
        <f t="shared" ref="C90:J90" si="4">C45-C60</f>
        <v>-1802.5000000000009</v>
      </c>
      <c r="D90" s="178">
        <f t="shared" si="4"/>
        <v>-1935.3999999999996</v>
      </c>
      <c r="E90" s="178">
        <f t="shared" si="4"/>
        <v>-2170</v>
      </c>
      <c r="F90" s="179">
        <f t="shared" si="4"/>
        <v>-4003.1000000000004</v>
      </c>
      <c r="G90" s="179">
        <f t="shared" si="4"/>
        <v>-658.59999999999991</v>
      </c>
      <c r="H90" s="179">
        <f t="shared" si="4"/>
        <v>-986.19999999999959</v>
      </c>
      <c r="I90" s="179">
        <f t="shared" si="4"/>
        <v>-1411.3999999999996</v>
      </c>
      <c r="J90" s="179">
        <f t="shared" si="4"/>
        <v>-946.89999999999964</v>
      </c>
    </row>
    <row r="91" spans="1:12" ht="40.5" customHeight="1" x14ac:dyDescent="0.2">
      <c r="A91" s="48" t="s">
        <v>159</v>
      </c>
      <c r="B91" s="64" t="s">
        <v>160</v>
      </c>
      <c r="C91" s="180">
        <f>C46+C52-C66-C81-C84</f>
        <v>1796.4000000000003</v>
      </c>
      <c r="D91" s="180">
        <f>(D46+D52)-D66-D84-D85</f>
        <v>1937.2</v>
      </c>
      <c r="E91" s="180">
        <f>E46+E52-E66-E84-E81</f>
        <v>2172.0999999999995</v>
      </c>
      <c r="F91" s="181">
        <f>F46+F52-F66-F84</f>
        <v>4005.2</v>
      </c>
      <c r="G91" s="181">
        <f>G46+G52-G66-G84</f>
        <v>586.89999999999986</v>
      </c>
      <c r="H91" s="181">
        <f>H46+H52-H66-H84</f>
        <v>962</v>
      </c>
      <c r="I91" s="181">
        <f>I46+I52-I66-I84</f>
        <v>1477.7</v>
      </c>
      <c r="J91" s="181">
        <f>J46+J52-J66-J84</f>
        <v>978.59999999999991</v>
      </c>
    </row>
    <row r="92" spans="1:12" ht="38.25" customHeight="1" x14ac:dyDescent="0.2">
      <c r="A92" s="48" t="s">
        <v>161</v>
      </c>
      <c r="B92" s="64" t="s">
        <v>162</v>
      </c>
      <c r="C92" s="180"/>
      <c r="D92" s="180">
        <f t="shared" ref="D92:J92" si="5">D58-D88</f>
        <v>1.8000000000029104</v>
      </c>
      <c r="E92" s="180">
        <f t="shared" si="5"/>
        <v>1.7999999999992724</v>
      </c>
      <c r="F92" s="181">
        <f t="shared" si="5"/>
        <v>1.7999999999992724</v>
      </c>
      <c r="G92" s="181">
        <f t="shared" si="5"/>
        <v>-71.700000000000273</v>
      </c>
      <c r="H92" s="181">
        <f t="shared" si="5"/>
        <v>-24.199999999999818</v>
      </c>
      <c r="I92" s="181">
        <f t="shared" si="5"/>
        <v>66.300000000000182</v>
      </c>
      <c r="J92" s="181">
        <f t="shared" si="5"/>
        <v>31.400000000000546</v>
      </c>
    </row>
    <row r="93" spans="1:12" ht="29.25" customHeight="1" x14ac:dyDescent="0.2">
      <c r="A93" s="48" t="s">
        <v>163</v>
      </c>
      <c r="B93" s="64" t="s">
        <v>164</v>
      </c>
      <c r="C93" s="182"/>
      <c r="D93" s="182"/>
      <c r="E93" s="182"/>
      <c r="F93" s="183"/>
      <c r="G93" s="184"/>
      <c r="H93" s="184"/>
      <c r="I93" s="184"/>
      <c r="J93" s="184"/>
    </row>
    <row r="94" spans="1:12" ht="42" customHeight="1" x14ac:dyDescent="0.2">
      <c r="A94" s="185" t="s">
        <v>165</v>
      </c>
      <c r="B94" s="186" t="s">
        <v>166</v>
      </c>
      <c r="C94" s="187">
        <f>C58-C88</f>
        <v>-6.1000000000003638</v>
      </c>
      <c r="D94" s="187">
        <f t="shared" ref="D94:J94" si="6">D92-D85</f>
        <v>1.5000000000029103</v>
      </c>
      <c r="E94" s="187">
        <f t="shared" si="6"/>
        <v>1.4999999999992724</v>
      </c>
      <c r="F94" s="188">
        <f t="shared" si="6"/>
        <v>1.4999999999992724</v>
      </c>
      <c r="G94" s="188">
        <f t="shared" si="6"/>
        <v>-71.700000000000273</v>
      </c>
      <c r="H94" s="188">
        <f t="shared" si="6"/>
        <v>-24.199999999999818</v>
      </c>
      <c r="I94" s="188">
        <f t="shared" si="6"/>
        <v>66.300000000000182</v>
      </c>
      <c r="J94" s="188">
        <f t="shared" si="6"/>
        <v>31.100000000000545</v>
      </c>
    </row>
    <row r="95" spans="1:12" ht="21.75" customHeight="1" x14ac:dyDescent="0.2">
      <c r="A95" s="48" t="s">
        <v>167</v>
      </c>
      <c r="B95" s="64" t="s">
        <v>168</v>
      </c>
      <c r="C95" s="180"/>
      <c r="D95" s="180">
        <v>1.5</v>
      </c>
      <c r="E95" s="180">
        <v>1.5</v>
      </c>
      <c r="F95" s="181">
        <v>1.5</v>
      </c>
      <c r="G95" s="181"/>
      <c r="H95" s="181"/>
      <c r="I95" s="181">
        <v>66.3</v>
      </c>
      <c r="J95" s="181">
        <v>31.1</v>
      </c>
    </row>
    <row r="96" spans="1:12" ht="21.75" customHeight="1" x14ac:dyDescent="0.2">
      <c r="A96" s="48" t="s">
        <v>169</v>
      </c>
      <c r="B96" s="64" t="s">
        <v>170</v>
      </c>
      <c r="C96" s="180">
        <v>6.1</v>
      </c>
      <c r="D96" s="182"/>
      <c r="E96" s="164"/>
      <c r="F96" s="181"/>
      <c r="G96" s="189">
        <v>71.7</v>
      </c>
      <c r="H96" s="189">
        <v>24.2</v>
      </c>
      <c r="I96" s="189"/>
      <c r="J96" s="71"/>
    </row>
    <row r="97" spans="1:12" ht="33.75" customHeight="1" x14ac:dyDescent="0.2">
      <c r="A97" s="275" t="s">
        <v>171</v>
      </c>
      <c r="B97" s="275"/>
      <c r="C97" s="275"/>
      <c r="D97" s="275"/>
      <c r="E97" s="275"/>
      <c r="F97" s="275"/>
      <c r="G97" s="275"/>
      <c r="H97" s="275"/>
      <c r="I97" s="275"/>
      <c r="J97" s="275"/>
    </row>
    <row r="98" spans="1:12" s="2" customFormat="1" ht="36" x14ac:dyDescent="0.25">
      <c r="A98" s="185" t="s">
        <v>172</v>
      </c>
      <c r="B98" s="191" t="s">
        <v>173</v>
      </c>
      <c r="C98" s="192"/>
      <c r="D98" s="192">
        <f>D100</f>
        <v>0.22500000000043655</v>
      </c>
      <c r="E98" s="192">
        <f>E100</f>
        <v>0.23</v>
      </c>
      <c r="F98" s="193">
        <f>F100</f>
        <v>0.22499999999989084</v>
      </c>
      <c r="G98" s="193"/>
      <c r="H98" s="193"/>
      <c r="I98" s="193"/>
      <c r="J98" s="193">
        <f>J100</f>
        <v>0.22499999999989084</v>
      </c>
      <c r="L98" s="9"/>
    </row>
    <row r="99" spans="1:12" ht="30" x14ac:dyDescent="0.2">
      <c r="A99" s="48" t="s">
        <v>174</v>
      </c>
      <c r="B99" s="49" t="s">
        <v>175</v>
      </c>
      <c r="C99" s="194"/>
      <c r="D99" s="195"/>
      <c r="E99" s="195"/>
      <c r="F99" s="184"/>
      <c r="G99" s="196"/>
      <c r="H99" s="196"/>
      <c r="I99" s="196"/>
      <c r="J99" s="196"/>
    </row>
    <row r="100" spans="1:12" s="4" customFormat="1" ht="45" x14ac:dyDescent="0.25">
      <c r="A100" s="68" t="s">
        <v>176</v>
      </c>
      <c r="B100" s="49" t="s">
        <v>177</v>
      </c>
      <c r="C100" s="197"/>
      <c r="D100" s="197">
        <f>D94*15%</f>
        <v>0.22500000000043655</v>
      </c>
      <c r="E100" s="197">
        <v>0.23</v>
      </c>
      <c r="F100" s="198">
        <f>F94*15%</f>
        <v>0.22499999999989084</v>
      </c>
      <c r="G100" s="199"/>
      <c r="H100" s="199"/>
      <c r="I100" s="199"/>
      <c r="J100" s="198">
        <f>F94*15%</f>
        <v>0.22499999999989084</v>
      </c>
      <c r="L100" s="9"/>
    </row>
    <row r="101" spans="1:12" ht="30" x14ac:dyDescent="0.2">
      <c r="A101" s="48" t="s">
        <v>178</v>
      </c>
      <c r="B101" s="64" t="s">
        <v>179</v>
      </c>
      <c r="C101" s="194">
        <v>0</v>
      </c>
      <c r="D101" s="180"/>
      <c r="E101" s="200">
        <v>0</v>
      </c>
      <c r="F101" s="200"/>
      <c r="G101" s="201"/>
      <c r="H101" s="201"/>
      <c r="I101" s="201"/>
      <c r="J101" s="201"/>
    </row>
    <row r="102" spans="1:12" ht="15.75" customHeight="1" x14ac:dyDescent="0.2">
      <c r="A102" s="48" t="s">
        <v>180</v>
      </c>
      <c r="B102" s="64" t="s">
        <v>181</v>
      </c>
      <c r="C102" s="194">
        <v>0</v>
      </c>
      <c r="D102" s="164"/>
      <c r="E102" s="200">
        <v>0</v>
      </c>
      <c r="F102" s="200"/>
      <c r="G102" s="202"/>
      <c r="H102" s="202"/>
      <c r="I102" s="202"/>
      <c r="J102" s="202"/>
    </row>
    <row r="103" spans="1:12" s="6" customFormat="1" ht="30" x14ac:dyDescent="0.2">
      <c r="A103" s="48" t="s">
        <v>182</v>
      </c>
      <c r="B103" s="49" t="s">
        <v>183</v>
      </c>
      <c r="C103" s="194">
        <v>0</v>
      </c>
      <c r="D103" s="70"/>
      <c r="E103" s="200">
        <v>0</v>
      </c>
      <c r="F103" s="200"/>
      <c r="G103" s="203"/>
      <c r="H103" s="203"/>
      <c r="I103" s="203"/>
      <c r="J103" s="203"/>
      <c r="L103" s="9"/>
    </row>
    <row r="104" spans="1:12" ht="15.75" x14ac:dyDescent="0.2">
      <c r="A104" s="48" t="s">
        <v>184</v>
      </c>
      <c r="B104" s="64" t="s">
        <v>185</v>
      </c>
      <c r="C104" s="194">
        <v>0</v>
      </c>
      <c r="D104" s="180"/>
      <c r="E104" s="200">
        <v>0</v>
      </c>
      <c r="F104" s="200"/>
      <c r="G104" s="201"/>
      <c r="H104" s="201"/>
      <c r="I104" s="201"/>
      <c r="J104" s="201"/>
    </row>
    <row r="105" spans="1:12" ht="15.75" x14ac:dyDescent="0.2">
      <c r="A105" s="204" t="s">
        <v>186</v>
      </c>
      <c r="B105" s="64" t="s">
        <v>187</v>
      </c>
      <c r="C105" s="194">
        <v>0</v>
      </c>
      <c r="D105" s="180"/>
      <c r="E105" s="200">
        <v>0</v>
      </c>
      <c r="F105" s="200"/>
      <c r="G105" s="201"/>
      <c r="H105" s="201"/>
      <c r="I105" s="201"/>
      <c r="J105" s="201"/>
    </row>
    <row r="106" spans="1:12" x14ac:dyDescent="0.2">
      <c r="A106" s="48" t="s">
        <v>188</v>
      </c>
      <c r="B106" s="64" t="s">
        <v>189</v>
      </c>
      <c r="C106" s="194">
        <v>0</v>
      </c>
      <c r="D106" s="180"/>
      <c r="E106" s="200">
        <v>0</v>
      </c>
      <c r="F106" s="200"/>
      <c r="G106" s="205"/>
      <c r="H106" s="205"/>
      <c r="I106" s="205"/>
      <c r="J106" s="205"/>
    </row>
    <row r="107" spans="1:12" ht="51.75" customHeight="1" x14ac:dyDescent="0.2">
      <c r="A107" s="48" t="s">
        <v>190</v>
      </c>
      <c r="B107" s="64" t="s">
        <v>191</v>
      </c>
      <c r="C107" s="206"/>
      <c r="D107" s="182"/>
      <c r="E107" s="207"/>
      <c r="F107" s="207"/>
      <c r="G107" s="183"/>
      <c r="H107" s="183"/>
      <c r="I107" s="183"/>
      <c r="J107" s="183"/>
    </row>
    <row r="108" spans="1:12" s="2" customFormat="1" ht="39.75" customHeight="1" x14ac:dyDescent="0.25">
      <c r="A108" s="275" t="s">
        <v>192</v>
      </c>
      <c r="B108" s="275"/>
      <c r="C108" s="275"/>
      <c r="D108" s="275"/>
      <c r="E108" s="275"/>
      <c r="F108" s="275"/>
      <c r="G108" s="275"/>
      <c r="H108" s="275"/>
      <c r="I108" s="275"/>
      <c r="J108" s="275"/>
      <c r="L108" s="9"/>
    </row>
    <row r="109" spans="1:12" s="2" customFormat="1" ht="54" x14ac:dyDescent="0.25">
      <c r="A109" s="185" t="s">
        <v>193</v>
      </c>
      <c r="B109" s="186" t="s">
        <v>194</v>
      </c>
      <c r="C109" s="208"/>
      <c r="D109" s="208"/>
      <c r="E109" s="209"/>
      <c r="F109" s="209"/>
      <c r="G109" s="209"/>
      <c r="H109" s="209"/>
      <c r="I109" s="209"/>
      <c r="J109" s="209"/>
      <c r="L109" s="9"/>
    </row>
    <row r="110" spans="1:12" ht="23.25" customHeight="1" x14ac:dyDescent="0.2">
      <c r="A110" s="48" t="s">
        <v>195</v>
      </c>
      <c r="B110" s="49" t="s">
        <v>196</v>
      </c>
      <c r="C110" s="210"/>
      <c r="D110" s="210"/>
      <c r="E110" s="211"/>
      <c r="F110" s="211"/>
      <c r="G110" s="211"/>
      <c r="H110" s="211"/>
      <c r="I110" s="211"/>
      <c r="J110" s="211"/>
    </row>
    <row r="111" spans="1:12" ht="21" customHeight="1" x14ac:dyDescent="0.2">
      <c r="A111" s="68" t="s">
        <v>197</v>
      </c>
      <c r="B111" s="49" t="s">
        <v>198</v>
      </c>
      <c r="C111" s="164"/>
      <c r="D111" s="164"/>
      <c r="E111" s="165"/>
      <c r="F111" s="165"/>
      <c r="G111" s="196"/>
      <c r="H111" s="196"/>
      <c r="I111" s="196"/>
      <c r="J111" s="196"/>
    </row>
    <row r="112" spans="1:12" ht="52.5" customHeight="1" x14ac:dyDescent="0.2">
      <c r="A112" s="68" t="s">
        <v>199</v>
      </c>
      <c r="B112" s="49" t="s">
        <v>200</v>
      </c>
      <c r="C112" s="187"/>
      <c r="D112" s="187"/>
      <c r="E112" s="188"/>
      <c r="F112" s="188"/>
      <c r="G112" s="188"/>
      <c r="H112" s="188"/>
      <c r="I112" s="188"/>
      <c r="J112" s="188"/>
    </row>
    <row r="113" spans="1:12" ht="30" x14ac:dyDescent="0.2">
      <c r="A113" s="68" t="s">
        <v>201</v>
      </c>
      <c r="B113" s="49" t="s">
        <v>202</v>
      </c>
      <c r="C113" s="164"/>
      <c r="D113" s="164"/>
      <c r="E113" s="165"/>
      <c r="F113" s="165"/>
      <c r="G113" s="196"/>
      <c r="H113" s="196"/>
      <c r="I113" s="196"/>
      <c r="J113" s="196"/>
    </row>
    <row r="114" spans="1:12" ht="15.75" x14ac:dyDescent="0.2">
      <c r="A114" s="68" t="s">
        <v>203</v>
      </c>
      <c r="B114" s="49" t="s">
        <v>204</v>
      </c>
      <c r="C114" s="164"/>
      <c r="D114" s="164"/>
      <c r="E114" s="165"/>
      <c r="F114" s="165"/>
      <c r="G114" s="196"/>
      <c r="H114" s="196"/>
      <c r="I114" s="196"/>
      <c r="J114" s="196"/>
    </row>
    <row r="115" spans="1:12" ht="15.75" x14ac:dyDescent="0.2">
      <c r="A115" s="68" t="s">
        <v>205</v>
      </c>
      <c r="B115" s="49" t="s">
        <v>206</v>
      </c>
      <c r="C115" s="164"/>
      <c r="D115" s="164"/>
      <c r="E115" s="165"/>
      <c r="F115" s="165"/>
      <c r="G115" s="196"/>
      <c r="H115" s="196"/>
      <c r="I115" s="196"/>
      <c r="J115" s="196"/>
    </row>
    <row r="116" spans="1:12" ht="35.1" customHeight="1" x14ac:dyDescent="0.2">
      <c r="A116" s="212" t="s">
        <v>207</v>
      </c>
      <c r="B116" s="49" t="s">
        <v>208</v>
      </c>
      <c r="C116" s="187"/>
      <c r="D116" s="210"/>
      <c r="E116" s="188"/>
      <c r="F116" s="211"/>
      <c r="G116" s="211"/>
      <c r="H116" s="211"/>
      <c r="I116" s="211"/>
      <c r="J116" s="211"/>
    </row>
    <row r="117" spans="1:12" ht="30" x14ac:dyDescent="0.2">
      <c r="A117" s="48" t="s">
        <v>209</v>
      </c>
      <c r="B117" s="49" t="s">
        <v>210</v>
      </c>
      <c r="C117" s="213"/>
      <c r="D117" s="213"/>
      <c r="E117" s="214"/>
      <c r="F117" s="214"/>
      <c r="G117" s="214"/>
      <c r="H117" s="214"/>
      <c r="I117" s="214"/>
      <c r="J117" s="214"/>
    </row>
    <row r="118" spans="1:12" s="2" customFormat="1" ht="35.25" customHeight="1" x14ac:dyDescent="0.25">
      <c r="A118" s="144" t="s">
        <v>211</v>
      </c>
      <c r="B118" s="77" t="s">
        <v>212</v>
      </c>
      <c r="C118" s="215"/>
      <c r="D118" s="216"/>
      <c r="E118" s="217"/>
      <c r="F118" s="218"/>
      <c r="G118" s="219"/>
      <c r="H118" s="219"/>
      <c r="I118" s="219"/>
      <c r="J118" s="219"/>
      <c r="L118" s="9"/>
    </row>
    <row r="119" spans="1:12" s="4" customFormat="1" ht="30" x14ac:dyDescent="0.25">
      <c r="A119" s="48" t="s">
        <v>213</v>
      </c>
      <c r="B119" s="64" t="s">
        <v>214</v>
      </c>
      <c r="C119" s="182"/>
      <c r="D119" s="182"/>
      <c r="E119" s="183"/>
      <c r="F119" s="183"/>
      <c r="G119" s="183"/>
      <c r="H119" s="183"/>
      <c r="I119" s="183"/>
      <c r="J119" s="183"/>
      <c r="L119" s="9"/>
    </row>
    <row r="120" spans="1:12" ht="45" x14ac:dyDescent="0.2">
      <c r="A120" s="48" t="s">
        <v>215</v>
      </c>
      <c r="B120" s="49" t="s">
        <v>216</v>
      </c>
      <c r="C120" s="182"/>
      <c r="D120" s="182"/>
      <c r="E120" s="183"/>
      <c r="F120" s="183"/>
      <c r="G120" s="196"/>
      <c r="H120" s="196"/>
      <c r="I120" s="196"/>
      <c r="J120" s="196"/>
    </row>
    <row r="121" spans="1:12" ht="21.75" customHeight="1" x14ac:dyDescent="0.2">
      <c r="A121" s="220" t="s">
        <v>217</v>
      </c>
      <c r="B121" s="43" t="s">
        <v>218</v>
      </c>
      <c r="C121" s="182"/>
      <c r="D121" s="182"/>
      <c r="E121" s="182"/>
      <c r="F121" s="182"/>
      <c r="G121" s="221"/>
      <c r="H121" s="221"/>
      <c r="I121" s="221"/>
      <c r="J121" s="221"/>
    </row>
    <row r="122" spans="1:12" ht="22.5" customHeight="1" x14ac:dyDescent="0.2">
      <c r="A122" s="220" t="s">
        <v>219</v>
      </c>
      <c r="B122" s="43" t="s">
        <v>220</v>
      </c>
      <c r="C122" s="182"/>
      <c r="D122" s="182"/>
      <c r="E122" s="182"/>
      <c r="F122" s="182"/>
      <c r="G122" s="221"/>
      <c r="H122" s="221"/>
      <c r="I122" s="221"/>
      <c r="J122" s="221"/>
    </row>
    <row r="123" spans="1:12" s="2" customFormat="1" ht="60.95" customHeight="1" x14ac:dyDescent="0.25">
      <c r="A123" s="190" t="s">
        <v>221</v>
      </c>
      <c r="B123" s="222" t="s">
        <v>222</v>
      </c>
      <c r="C123" s="223">
        <v>1069.5999999999999</v>
      </c>
      <c r="D123" s="223">
        <f>SUM(D124:D126)</f>
        <v>1777</v>
      </c>
      <c r="E123" s="224">
        <f>E124+E125+E126</f>
        <v>1434.5</v>
      </c>
      <c r="F123" s="224">
        <f>SUM(G123:J123)</f>
        <v>1678.3</v>
      </c>
      <c r="G123" s="224">
        <f>SUM(G124:G126)</f>
        <v>431.59999999999997</v>
      </c>
      <c r="H123" s="224">
        <f>SUM(H124:H126)</f>
        <v>416.3</v>
      </c>
      <c r="I123" s="224">
        <f>SUM(I124:I126)</f>
        <v>414.7</v>
      </c>
      <c r="J123" s="224">
        <f>J124+J125+J126</f>
        <v>415.7</v>
      </c>
      <c r="L123" s="9"/>
    </row>
    <row r="124" spans="1:12" s="2" customFormat="1" ht="21" customHeight="1" x14ac:dyDescent="0.25">
      <c r="A124" s="220" t="s">
        <v>223</v>
      </c>
      <c r="B124" s="43" t="s">
        <v>224</v>
      </c>
      <c r="C124" s="180">
        <v>534.5</v>
      </c>
      <c r="D124" s="225">
        <v>868.7</v>
      </c>
      <c r="E124" s="180">
        <v>681.9</v>
      </c>
      <c r="F124" s="225">
        <f>SUM(G124:J124)</f>
        <v>806.8</v>
      </c>
      <c r="G124" s="225">
        <f>207.5</f>
        <v>207.5</v>
      </c>
      <c r="H124" s="225">
        <v>200</v>
      </c>
      <c r="I124" s="225">
        <v>199.4</v>
      </c>
      <c r="J124" s="225">
        <v>199.9</v>
      </c>
      <c r="L124" s="9"/>
    </row>
    <row r="125" spans="1:12" s="2" customFormat="1" ht="21" customHeight="1" x14ac:dyDescent="0.25">
      <c r="A125" s="220" t="s">
        <v>225</v>
      </c>
      <c r="B125" s="43" t="s">
        <v>226</v>
      </c>
      <c r="C125" s="180">
        <v>455.5</v>
      </c>
      <c r="D125" s="180">
        <v>710.8</v>
      </c>
      <c r="E125" s="180">
        <v>589</v>
      </c>
      <c r="F125" s="180">
        <f>SUM(G125:J125)</f>
        <v>682.1</v>
      </c>
      <c r="G125" s="180">
        <v>175.4</v>
      </c>
      <c r="H125" s="180">
        <v>169.3</v>
      </c>
      <c r="I125" s="180">
        <v>168.5</v>
      </c>
      <c r="J125" s="180">
        <v>168.9</v>
      </c>
      <c r="L125" s="9"/>
    </row>
    <row r="126" spans="1:12" s="7" customFormat="1" ht="21.75" customHeight="1" x14ac:dyDescent="0.25">
      <c r="A126" s="220" t="s">
        <v>227</v>
      </c>
      <c r="B126" s="43" t="s">
        <v>228</v>
      </c>
      <c r="C126" s="180">
        <v>44.2</v>
      </c>
      <c r="D126" s="180">
        <v>197.5</v>
      </c>
      <c r="E126" s="180">
        <v>163.6</v>
      </c>
      <c r="F126" s="180">
        <f>SUM(G126:J126)</f>
        <v>189.4</v>
      </c>
      <c r="G126" s="180">
        <v>48.7</v>
      </c>
      <c r="H126" s="180">
        <v>47</v>
      </c>
      <c r="I126" s="180">
        <v>46.8</v>
      </c>
      <c r="J126" s="180">
        <v>46.9</v>
      </c>
      <c r="L126" s="9"/>
    </row>
    <row r="127" spans="1:12" s="7" customFormat="1" ht="20.25" customHeight="1" x14ac:dyDescent="0.25">
      <c r="A127" s="220" t="s">
        <v>229</v>
      </c>
      <c r="B127" s="226" t="s">
        <v>230</v>
      </c>
      <c r="C127" s="210"/>
      <c r="D127" s="210"/>
      <c r="E127" s="210"/>
      <c r="F127" s="210"/>
      <c r="G127" s="210"/>
      <c r="H127" s="210"/>
      <c r="I127" s="210"/>
      <c r="J127" s="210"/>
      <c r="L127" s="9"/>
    </row>
    <row r="128" spans="1:12" s="2" customFormat="1" ht="22.5" customHeight="1" x14ac:dyDescent="0.25">
      <c r="A128" s="227" t="s">
        <v>231</v>
      </c>
      <c r="B128" s="228" t="s">
        <v>232</v>
      </c>
      <c r="C128" s="215"/>
      <c r="D128" s="215"/>
      <c r="E128" s="215"/>
      <c r="F128" s="215"/>
      <c r="G128" s="215"/>
      <c r="H128" s="215"/>
      <c r="I128" s="215"/>
      <c r="J128" s="215"/>
      <c r="L128" s="9"/>
    </row>
    <row r="129" spans="1:12" ht="32.25" customHeight="1" x14ac:dyDescent="0.2">
      <c r="A129" s="299" t="s">
        <v>233</v>
      </c>
      <c r="B129" s="300"/>
      <c r="C129" s="300"/>
      <c r="D129" s="300"/>
      <c r="E129" s="300"/>
      <c r="F129" s="300"/>
      <c r="G129" s="300"/>
      <c r="H129" s="300"/>
      <c r="I129" s="300"/>
      <c r="J129" s="301"/>
    </row>
    <row r="130" spans="1:12" ht="18" customHeight="1" x14ac:dyDescent="0.2">
      <c r="A130" s="237" t="s">
        <v>234</v>
      </c>
      <c r="B130" s="238" t="s">
        <v>235</v>
      </c>
      <c r="C130" s="239">
        <v>20</v>
      </c>
      <c r="D130" s="239">
        <v>25.5</v>
      </c>
      <c r="E130" s="239">
        <v>22.5</v>
      </c>
      <c r="F130" s="239">
        <v>22.5</v>
      </c>
      <c r="G130" s="239">
        <v>22.5</v>
      </c>
      <c r="H130" s="239">
        <v>22.5</v>
      </c>
      <c r="I130" s="239">
        <v>22.5</v>
      </c>
      <c r="J130" s="239">
        <v>22.5</v>
      </c>
    </row>
    <row r="131" spans="1:12" ht="18" customHeight="1" x14ac:dyDescent="0.2">
      <c r="A131" s="237" t="s">
        <v>236</v>
      </c>
      <c r="B131" s="238" t="s">
        <v>237</v>
      </c>
      <c r="C131" s="240">
        <f>C132+C133</f>
        <v>3073.1</v>
      </c>
      <c r="D131" s="240">
        <f>SUM(D132:D133)</f>
        <v>4817.5</v>
      </c>
      <c r="E131" s="240">
        <f>SUM(E132:E133)</f>
        <v>3953.9</v>
      </c>
      <c r="F131" s="240">
        <f>F132+F133</f>
        <v>4596.3999999999996</v>
      </c>
      <c r="G131" s="241">
        <f>G132+G133</f>
        <v>1182</v>
      </c>
      <c r="H131" s="241">
        <f>H132+H133</f>
        <v>1140.5</v>
      </c>
      <c r="I131" s="241">
        <f>I132+I133</f>
        <v>1135.5</v>
      </c>
      <c r="J131" s="241">
        <f>J132+J133</f>
        <v>1138.4000000000001</v>
      </c>
    </row>
    <row r="132" spans="1:12" ht="18" customHeight="1" x14ac:dyDescent="0.2">
      <c r="A132" s="237" t="s">
        <v>238</v>
      </c>
      <c r="B132" s="238" t="s">
        <v>239</v>
      </c>
      <c r="C132" s="225">
        <v>2538.6</v>
      </c>
      <c r="D132" s="239">
        <v>3948.8</v>
      </c>
      <c r="E132" s="225">
        <v>3272</v>
      </c>
      <c r="F132" s="239">
        <f>SUM(G132:J132)</f>
        <v>3789.6</v>
      </c>
      <c r="G132" s="242">
        <v>974.5</v>
      </c>
      <c r="H132" s="242">
        <v>940.5</v>
      </c>
      <c r="I132" s="242">
        <v>936.1</v>
      </c>
      <c r="J132" s="242">
        <v>938.5</v>
      </c>
    </row>
    <row r="133" spans="1:12" ht="18" customHeight="1" x14ac:dyDescent="0.2">
      <c r="A133" s="237" t="s">
        <v>240</v>
      </c>
      <c r="B133" s="238" t="s">
        <v>241</v>
      </c>
      <c r="C133" s="225">
        <v>534.5</v>
      </c>
      <c r="D133" s="239">
        <v>868.7</v>
      </c>
      <c r="E133" s="225">
        <f>E124</f>
        <v>681.9</v>
      </c>
      <c r="F133" s="239">
        <f>SUM(G133:J133)</f>
        <v>806.8</v>
      </c>
      <c r="G133" s="242">
        <f>G124</f>
        <v>207.5</v>
      </c>
      <c r="H133" s="242">
        <f>H124</f>
        <v>200</v>
      </c>
      <c r="I133" s="242">
        <f>I124</f>
        <v>199.4</v>
      </c>
      <c r="J133" s="242">
        <f>J124</f>
        <v>199.9</v>
      </c>
    </row>
    <row r="134" spans="1:12" ht="18" customHeight="1" x14ac:dyDescent="0.2">
      <c r="A134" s="243"/>
      <c r="B134" s="244"/>
      <c r="C134" s="245"/>
      <c r="D134" s="246"/>
      <c r="E134" s="245"/>
      <c r="F134" s="245"/>
      <c r="G134" s="247"/>
      <c r="H134" s="247"/>
      <c r="I134" s="247"/>
      <c r="J134" s="247"/>
    </row>
    <row r="135" spans="1:12" s="8" customFormat="1" ht="36" customHeight="1" x14ac:dyDescent="0.3">
      <c r="A135" s="296" t="s">
        <v>242</v>
      </c>
      <c r="B135" s="296"/>
      <c r="C135" s="297" t="s">
        <v>243</v>
      </c>
      <c r="D135" s="297"/>
      <c r="E135" s="297"/>
      <c r="F135" s="297" t="s">
        <v>244</v>
      </c>
      <c r="G135" s="297"/>
      <c r="H135" s="297"/>
      <c r="I135" s="297"/>
      <c r="J135" s="297"/>
      <c r="L135" s="9"/>
    </row>
    <row r="136" spans="1:12" s="8" customFormat="1" ht="17.100000000000001" customHeight="1" x14ac:dyDescent="0.3">
      <c r="C136" s="291" t="s">
        <v>245</v>
      </c>
      <c r="D136" s="291"/>
      <c r="E136" s="291"/>
      <c r="F136" s="291" t="s">
        <v>246</v>
      </c>
      <c r="G136" s="291"/>
      <c r="H136" s="291"/>
      <c r="I136" s="291"/>
      <c r="J136" s="291"/>
      <c r="L136" s="9"/>
    </row>
    <row r="137" spans="1:12" s="8" customFormat="1" ht="33" customHeight="1" x14ac:dyDescent="0.3">
      <c r="A137" s="8" t="s">
        <v>247</v>
      </c>
      <c r="C137" s="298" t="s">
        <v>248</v>
      </c>
      <c r="D137" s="298"/>
      <c r="E137" s="298"/>
      <c r="F137" s="297" t="s">
        <v>249</v>
      </c>
      <c r="G137" s="297"/>
      <c r="H137" s="297"/>
      <c r="I137" s="297"/>
      <c r="J137" s="297"/>
    </row>
    <row r="138" spans="1:12" s="8" customFormat="1" ht="17.25" customHeight="1" x14ac:dyDescent="0.3">
      <c r="C138" s="291" t="s">
        <v>250</v>
      </c>
      <c r="D138" s="291"/>
      <c r="E138" s="291"/>
      <c r="F138" s="291" t="s">
        <v>246</v>
      </c>
      <c r="G138" s="291"/>
      <c r="H138" s="291"/>
      <c r="I138" s="291"/>
      <c r="J138" s="291"/>
    </row>
    <row r="139" spans="1:12" s="8" customFormat="1" ht="17.25" customHeight="1" x14ac:dyDescent="0.3">
      <c r="A139" s="248" t="s">
        <v>251</v>
      </c>
      <c r="B139" s="249"/>
      <c r="C139" s="249"/>
      <c r="D139" s="249"/>
      <c r="E139" s="249"/>
      <c r="F139" s="249"/>
      <c r="G139" s="249"/>
      <c r="H139" s="249"/>
      <c r="I139" s="249"/>
      <c r="J139" s="249"/>
    </row>
    <row r="140" spans="1:12" ht="30" customHeight="1" x14ac:dyDescent="0.3">
      <c r="A140" s="250"/>
      <c r="B140" s="251"/>
      <c r="C140" s="251"/>
      <c r="D140" s="251"/>
      <c r="E140" s="251"/>
      <c r="F140" s="251"/>
      <c r="G140" s="251"/>
      <c r="H140" s="251"/>
      <c r="I140" s="251"/>
      <c r="J140" s="251"/>
    </row>
    <row r="141" spans="1:12" x14ac:dyDescent="0.2">
      <c r="A141" s="252"/>
    </row>
    <row r="142" spans="1:12" x14ac:dyDescent="0.2">
      <c r="A142" s="252"/>
      <c r="B142" s="9"/>
      <c r="C142" s="9"/>
      <c r="D142" s="9"/>
    </row>
    <row r="143" spans="1:12" x14ac:dyDescent="0.2">
      <c r="A143" s="252"/>
      <c r="B143" s="9"/>
      <c r="C143" s="9"/>
      <c r="D143" s="9"/>
    </row>
    <row r="144" spans="1:12" x14ac:dyDescent="0.2">
      <c r="A144" s="252"/>
      <c r="B144" s="9"/>
      <c r="C144" s="9"/>
      <c r="D144" s="9"/>
    </row>
    <row r="145" spans="1:4" x14ac:dyDescent="0.2">
      <c r="A145" s="252"/>
      <c r="B145" s="9"/>
      <c r="C145" s="9"/>
      <c r="D145" s="9"/>
    </row>
    <row r="146" spans="1:4" x14ac:dyDescent="0.2">
      <c r="A146" s="252"/>
      <c r="B146" s="9"/>
      <c r="C146" s="9"/>
      <c r="D146" s="9"/>
    </row>
    <row r="147" spans="1:4" ht="20.25" customHeight="1" x14ac:dyDescent="0.2">
      <c r="A147" s="252"/>
      <c r="B147" s="9"/>
      <c r="C147" s="9"/>
      <c r="D147" s="9"/>
    </row>
    <row r="148" spans="1:4" x14ac:dyDescent="0.2">
      <c r="A148" s="252"/>
      <c r="B148" s="9"/>
      <c r="C148" s="9"/>
      <c r="D148" s="9"/>
    </row>
    <row r="149" spans="1:4" x14ac:dyDescent="0.2">
      <c r="A149" s="252"/>
      <c r="B149" s="9"/>
      <c r="C149" s="9"/>
      <c r="D149" s="9"/>
    </row>
    <row r="150" spans="1:4" x14ac:dyDescent="0.2">
      <c r="A150" s="252"/>
      <c r="B150" s="9"/>
      <c r="C150" s="9"/>
      <c r="D150" s="9"/>
    </row>
    <row r="151" spans="1:4" x14ac:dyDescent="0.2">
      <c r="A151" s="252"/>
      <c r="B151" s="9"/>
      <c r="C151" s="9"/>
      <c r="D151" s="9"/>
    </row>
    <row r="152" spans="1:4" x14ac:dyDescent="0.2">
      <c r="A152" s="252"/>
      <c r="B152" s="9"/>
      <c r="C152" s="9"/>
      <c r="D152" s="9"/>
    </row>
    <row r="153" spans="1:4" x14ac:dyDescent="0.2">
      <c r="A153" s="252"/>
      <c r="B153" s="9"/>
      <c r="C153" s="9"/>
      <c r="D153" s="9"/>
    </row>
    <row r="154" spans="1:4" x14ac:dyDescent="0.2">
      <c r="A154" s="252"/>
      <c r="B154" s="9"/>
      <c r="C154" s="9"/>
      <c r="D154" s="9"/>
    </row>
    <row r="155" spans="1:4" x14ac:dyDescent="0.2">
      <c r="A155" s="252"/>
      <c r="B155" s="9"/>
      <c r="C155" s="9"/>
      <c r="D155" s="9"/>
    </row>
    <row r="156" spans="1:4" x14ac:dyDescent="0.2">
      <c r="A156" s="252"/>
      <c r="B156" s="9"/>
      <c r="C156" s="9"/>
      <c r="D156" s="9"/>
    </row>
    <row r="157" spans="1:4" x14ac:dyDescent="0.2">
      <c r="A157" s="252"/>
      <c r="B157" s="9"/>
      <c r="C157" s="9"/>
      <c r="D157" s="9"/>
    </row>
    <row r="158" spans="1:4" x14ac:dyDescent="0.2">
      <c r="A158" s="252"/>
      <c r="B158" s="9"/>
      <c r="C158" s="9"/>
      <c r="D158" s="9"/>
    </row>
    <row r="159" spans="1:4" x14ac:dyDescent="0.2">
      <c r="A159" s="252"/>
      <c r="B159" s="9"/>
      <c r="C159" s="9"/>
      <c r="D159" s="9"/>
    </row>
    <row r="160" spans="1:4" x14ac:dyDescent="0.2">
      <c r="A160" s="252"/>
      <c r="B160" s="9"/>
      <c r="C160" s="9"/>
      <c r="D160" s="9"/>
    </row>
    <row r="161" spans="1:4" x14ac:dyDescent="0.2">
      <c r="A161" s="252"/>
      <c r="B161" s="9"/>
      <c r="C161" s="9"/>
      <c r="D161" s="9"/>
    </row>
    <row r="162" spans="1:4" x14ac:dyDescent="0.2">
      <c r="A162" s="252"/>
      <c r="B162" s="9"/>
      <c r="C162" s="9"/>
      <c r="D162" s="9"/>
    </row>
    <row r="163" spans="1:4" x14ac:dyDescent="0.2">
      <c r="A163" s="252"/>
      <c r="B163" s="9"/>
      <c r="C163" s="9"/>
      <c r="D163" s="9"/>
    </row>
    <row r="164" spans="1:4" x14ac:dyDescent="0.2">
      <c r="A164" s="252"/>
      <c r="B164" s="9"/>
      <c r="C164" s="9"/>
      <c r="D164" s="9"/>
    </row>
    <row r="165" spans="1:4" x14ac:dyDescent="0.2">
      <c r="A165" s="252"/>
      <c r="B165" s="9"/>
      <c r="C165" s="9"/>
      <c r="D165" s="9"/>
    </row>
    <row r="166" spans="1:4" x14ac:dyDescent="0.2">
      <c r="A166" s="252"/>
      <c r="B166" s="9"/>
      <c r="C166" s="9"/>
      <c r="D166" s="9"/>
    </row>
    <row r="167" spans="1:4" x14ac:dyDescent="0.2">
      <c r="A167" s="252"/>
      <c r="B167" s="9"/>
      <c r="C167" s="9"/>
      <c r="D167" s="9"/>
    </row>
    <row r="168" spans="1:4" x14ac:dyDescent="0.2">
      <c r="A168" s="252"/>
      <c r="B168" s="9"/>
      <c r="C168" s="9"/>
      <c r="D168" s="9"/>
    </row>
    <row r="169" spans="1:4" x14ac:dyDescent="0.2">
      <c r="A169" s="252"/>
      <c r="B169" s="9"/>
      <c r="C169" s="9"/>
      <c r="D169" s="9"/>
    </row>
    <row r="170" spans="1:4" x14ac:dyDescent="0.2">
      <c r="A170" s="252"/>
      <c r="B170" s="9"/>
      <c r="C170" s="9"/>
      <c r="D170" s="9"/>
    </row>
    <row r="171" spans="1:4" x14ac:dyDescent="0.2">
      <c r="A171" s="252"/>
      <c r="B171" s="9"/>
      <c r="C171" s="9"/>
      <c r="D171" s="9"/>
    </row>
    <row r="172" spans="1:4" x14ac:dyDescent="0.2">
      <c r="A172" s="252"/>
      <c r="B172" s="9"/>
      <c r="C172" s="9"/>
      <c r="D172" s="9"/>
    </row>
    <row r="173" spans="1:4" x14ac:dyDescent="0.2">
      <c r="A173" s="252"/>
      <c r="B173" s="9"/>
      <c r="C173" s="9"/>
      <c r="D173" s="9"/>
    </row>
    <row r="174" spans="1:4" x14ac:dyDescent="0.2">
      <c r="A174" s="252"/>
      <c r="B174" s="9"/>
      <c r="C174" s="9"/>
      <c r="D174" s="9"/>
    </row>
    <row r="175" spans="1:4" x14ac:dyDescent="0.2">
      <c r="A175" s="252"/>
      <c r="B175" s="9"/>
      <c r="C175" s="9"/>
      <c r="D175" s="9"/>
    </row>
    <row r="176" spans="1:4" x14ac:dyDescent="0.2">
      <c r="A176" s="252"/>
      <c r="B176" s="9"/>
      <c r="C176" s="9"/>
      <c r="D176" s="9"/>
    </row>
    <row r="177" spans="1:4" x14ac:dyDescent="0.2">
      <c r="A177" s="252"/>
      <c r="B177" s="9"/>
      <c r="C177" s="9"/>
      <c r="D177" s="9"/>
    </row>
    <row r="178" spans="1:4" x14ac:dyDescent="0.2">
      <c r="A178" s="252"/>
      <c r="B178" s="9"/>
      <c r="C178" s="9"/>
      <c r="D178" s="9"/>
    </row>
    <row r="179" spans="1:4" x14ac:dyDescent="0.2">
      <c r="A179" s="252"/>
      <c r="B179" s="9"/>
      <c r="C179" s="9"/>
      <c r="D179" s="9"/>
    </row>
    <row r="180" spans="1:4" x14ac:dyDescent="0.2">
      <c r="A180" s="252"/>
      <c r="B180" s="9"/>
      <c r="C180" s="9"/>
      <c r="D180" s="9"/>
    </row>
    <row r="181" spans="1:4" x14ac:dyDescent="0.2">
      <c r="A181" s="252"/>
      <c r="B181" s="9"/>
      <c r="C181" s="9"/>
      <c r="D181" s="9"/>
    </row>
    <row r="182" spans="1:4" x14ac:dyDescent="0.2">
      <c r="A182" s="252"/>
      <c r="B182" s="9"/>
      <c r="C182" s="9"/>
      <c r="D182" s="9"/>
    </row>
    <row r="183" spans="1:4" x14ac:dyDescent="0.2">
      <c r="A183" s="252"/>
      <c r="B183" s="9"/>
      <c r="C183" s="9"/>
      <c r="D183" s="9"/>
    </row>
    <row r="184" spans="1:4" x14ac:dyDescent="0.2">
      <c r="A184" s="252"/>
      <c r="B184" s="9"/>
      <c r="C184" s="9"/>
      <c r="D184" s="9"/>
    </row>
    <row r="185" spans="1:4" x14ac:dyDescent="0.2">
      <c r="A185" s="252"/>
      <c r="B185" s="9"/>
      <c r="C185" s="9"/>
      <c r="D185" s="9"/>
    </row>
    <row r="186" spans="1:4" x14ac:dyDescent="0.2">
      <c r="A186" s="252"/>
      <c r="B186" s="9"/>
      <c r="C186" s="9"/>
      <c r="D186" s="9"/>
    </row>
    <row r="187" spans="1:4" x14ac:dyDescent="0.2">
      <c r="A187" s="252"/>
      <c r="B187" s="9"/>
      <c r="C187" s="9"/>
      <c r="D187" s="9"/>
    </row>
    <row r="188" spans="1:4" x14ac:dyDescent="0.2">
      <c r="A188" s="252"/>
      <c r="B188" s="9"/>
      <c r="C188" s="9"/>
      <c r="D188" s="9"/>
    </row>
    <row r="189" spans="1:4" x14ac:dyDescent="0.2">
      <c r="A189" s="252"/>
      <c r="B189" s="9"/>
      <c r="C189" s="9"/>
      <c r="D189" s="9"/>
    </row>
    <row r="190" spans="1:4" x14ac:dyDescent="0.2">
      <c r="A190" s="252"/>
      <c r="B190" s="9"/>
      <c r="C190" s="9"/>
      <c r="D190" s="9"/>
    </row>
    <row r="191" spans="1:4" x14ac:dyDescent="0.2">
      <c r="A191" s="252"/>
      <c r="B191" s="9"/>
      <c r="C191" s="9"/>
      <c r="D191" s="9"/>
    </row>
    <row r="192" spans="1:4" x14ac:dyDescent="0.2">
      <c r="A192" s="252"/>
      <c r="B192" s="9"/>
      <c r="C192" s="9"/>
      <c r="D192" s="9"/>
    </row>
    <row r="193" spans="1:4" x14ac:dyDescent="0.2">
      <c r="A193" s="252"/>
      <c r="B193" s="9"/>
      <c r="C193" s="9"/>
      <c r="D193" s="9"/>
    </row>
    <row r="194" spans="1:4" x14ac:dyDescent="0.2">
      <c r="A194" s="252"/>
      <c r="B194" s="9"/>
      <c r="C194" s="9"/>
      <c r="D194" s="9"/>
    </row>
    <row r="195" spans="1:4" x14ac:dyDescent="0.2">
      <c r="A195" s="252"/>
      <c r="B195" s="9"/>
      <c r="C195" s="9"/>
      <c r="D195" s="9"/>
    </row>
    <row r="196" spans="1:4" x14ac:dyDescent="0.2">
      <c r="A196" s="252"/>
      <c r="B196" s="9"/>
      <c r="C196" s="9"/>
      <c r="D196" s="9"/>
    </row>
    <row r="197" spans="1:4" x14ac:dyDescent="0.2">
      <c r="A197" s="252"/>
      <c r="B197" s="9"/>
      <c r="C197" s="9"/>
      <c r="D197" s="9"/>
    </row>
    <row r="198" spans="1:4" x14ac:dyDescent="0.2">
      <c r="A198" s="252"/>
      <c r="B198" s="9"/>
      <c r="C198" s="9"/>
      <c r="D198" s="9"/>
    </row>
    <row r="199" spans="1:4" x14ac:dyDescent="0.2">
      <c r="A199" s="252"/>
      <c r="B199" s="9"/>
      <c r="C199" s="9"/>
      <c r="D199" s="9"/>
    </row>
    <row r="200" spans="1:4" x14ac:dyDescent="0.2">
      <c r="A200" s="252"/>
      <c r="B200" s="9"/>
      <c r="C200" s="9"/>
      <c r="D200" s="9"/>
    </row>
    <row r="201" spans="1:4" x14ac:dyDescent="0.2">
      <c r="A201" s="252"/>
      <c r="B201" s="9"/>
      <c r="C201" s="9"/>
      <c r="D201" s="9"/>
    </row>
    <row r="202" spans="1:4" x14ac:dyDescent="0.2">
      <c r="A202" s="252"/>
      <c r="B202" s="9"/>
      <c r="C202" s="9"/>
      <c r="D202" s="9"/>
    </row>
    <row r="203" spans="1:4" x14ac:dyDescent="0.2">
      <c r="A203" s="252"/>
      <c r="B203" s="9"/>
      <c r="C203" s="9"/>
      <c r="D203" s="9"/>
    </row>
    <row r="204" spans="1:4" x14ac:dyDescent="0.2">
      <c r="A204" s="252"/>
      <c r="B204" s="9"/>
      <c r="C204" s="9"/>
      <c r="D204" s="9"/>
    </row>
    <row r="205" spans="1:4" x14ac:dyDescent="0.2">
      <c r="A205" s="252"/>
      <c r="B205" s="9"/>
      <c r="C205" s="9"/>
      <c r="D205" s="9"/>
    </row>
    <row r="206" spans="1:4" x14ac:dyDescent="0.2">
      <c r="A206" s="252"/>
      <c r="B206" s="9"/>
      <c r="C206" s="9"/>
      <c r="D206" s="9"/>
    </row>
    <row r="207" spans="1:4" x14ac:dyDescent="0.2">
      <c r="A207" s="252"/>
      <c r="B207" s="9"/>
      <c r="C207" s="9"/>
      <c r="D207" s="9"/>
    </row>
    <row r="208" spans="1:4" x14ac:dyDescent="0.2">
      <c r="A208" s="252"/>
      <c r="B208" s="9"/>
      <c r="C208" s="9"/>
      <c r="D208" s="9"/>
    </row>
    <row r="209" spans="1:4" x14ac:dyDescent="0.2">
      <c r="A209" s="252"/>
      <c r="B209" s="9"/>
      <c r="C209" s="9"/>
      <c r="D209" s="9"/>
    </row>
    <row r="210" spans="1:4" x14ac:dyDescent="0.2">
      <c r="A210" s="252"/>
      <c r="B210" s="9"/>
      <c r="C210" s="9"/>
      <c r="D210" s="9"/>
    </row>
    <row r="211" spans="1:4" x14ac:dyDescent="0.2">
      <c r="A211" s="252"/>
      <c r="B211" s="9"/>
      <c r="C211" s="9"/>
      <c r="D211" s="9"/>
    </row>
    <row r="212" spans="1:4" x14ac:dyDescent="0.2">
      <c r="A212" s="252"/>
      <c r="B212" s="9"/>
      <c r="C212" s="9"/>
      <c r="D212" s="9"/>
    </row>
    <row r="213" spans="1:4" x14ac:dyDescent="0.2">
      <c r="A213" s="252"/>
      <c r="B213" s="9"/>
      <c r="C213" s="9"/>
      <c r="D213" s="9"/>
    </row>
    <row r="214" spans="1:4" x14ac:dyDescent="0.2">
      <c r="A214" s="252"/>
      <c r="B214" s="9"/>
      <c r="C214" s="9"/>
      <c r="D214" s="9"/>
    </row>
    <row r="215" spans="1:4" x14ac:dyDescent="0.2">
      <c r="A215" s="252"/>
      <c r="B215" s="9"/>
      <c r="C215" s="9"/>
      <c r="D215" s="9"/>
    </row>
    <row r="216" spans="1:4" x14ac:dyDescent="0.2">
      <c r="A216" s="252"/>
      <c r="B216" s="9"/>
      <c r="C216" s="9"/>
      <c r="D216" s="9"/>
    </row>
    <row r="217" spans="1:4" x14ac:dyDescent="0.2">
      <c r="A217" s="252"/>
      <c r="B217" s="9"/>
      <c r="C217" s="9"/>
      <c r="D217" s="9"/>
    </row>
    <row r="218" spans="1:4" x14ac:dyDescent="0.2">
      <c r="A218" s="252"/>
      <c r="B218" s="9"/>
      <c r="C218" s="9"/>
      <c r="D218" s="9"/>
    </row>
    <row r="219" spans="1:4" x14ac:dyDescent="0.2">
      <c r="A219" s="252"/>
      <c r="B219" s="9"/>
      <c r="C219" s="9"/>
      <c r="D219" s="9"/>
    </row>
    <row r="220" spans="1:4" x14ac:dyDescent="0.2">
      <c r="A220" s="252"/>
      <c r="B220" s="9"/>
      <c r="C220" s="9"/>
      <c r="D220" s="9"/>
    </row>
    <row r="221" spans="1:4" x14ac:dyDescent="0.2">
      <c r="A221" s="252"/>
      <c r="B221" s="9"/>
      <c r="C221" s="9"/>
      <c r="D221" s="9"/>
    </row>
    <row r="222" spans="1:4" x14ac:dyDescent="0.2">
      <c r="A222" s="252"/>
      <c r="B222" s="9"/>
      <c r="C222" s="9"/>
      <c r="D222" s="9"/>
    </row>
    <row r="223" spans="1:4" x14ac:dyDescent="0.2">
      <c r="A223" s="252"/>
      <c r="B223" s="9"/>
      <c r="C223" s="9"/>
      <c r="D223" s="9"/>
    </row>
    <row r="224" spans="1:4" x14ac:dyDescent="0.2">
      <c r="A224" s="252"/>
      <c r="B224" s="9"/>
      <c r="C224" s="9"/>
      <c r="D224" s="9"/>
    </row>
    <row r="225" spans="1:4" x14ac:dyDescent="0.2">
      <c r="A225" s="252"/>
      <c r="B225" s="9"/>
      <c r="C225" s="9"/>
      <c r="D225" s="9"/>
    </row>
    <row r="226" spans="1:4" x14ac:dyDescent="0.2">
      <c r="A226" s="252"/>
      <c r="B226" s="9"/>
      <c r="C226" s="9"/>
      <c r="D226" s="9"/>
    </row>
    <row r="227" spans="1:4" x14ac:dyDescent="0.2">
      <c r="A227" s="252"/>
      <c r="B227" s="9"/>
      <c r="C227" s="9"/>
      <c r="D227" s="9"/>
    </row>
    <row r="228" spans="1:4" x14ac:dyDescent="0.2">
      <c r="A228" s="252"/>
      <c r="B228" s="9"/>
      <c r="C228" s="9"/>
      <c r="D228" s="9"/>
    </row>
    <row r="229" spans="1:4" x14ac:dyDescent="0.2">
      <c r="A229" s="252"/>
      <c r="B229" s="9"/>
      <c r="C229" s="9"/>
      <c r="D229" s="9"/>
    </row>
    <row r="230" spans="1:4" x14ac:dyDescent="0.2">
      <c r="A230" s="252"/>
      <c r="B230" s="9"/>
      <c r="C230" s="9"/>
      <c r="D230" s="9"/>
    </row>
    <row r="231" spans="1:4" x14ac:dyDescent="0.2">
      <c r="A231" s="252"/>
      <c r="B231" s="9"/>
      <c r="C231" s="9"/>
      <c r="D231" s="9"/>
    </row>
    <row r="232" spans="1:4" x14ac:dyDescent="0.2">
      <c r="A232" s="252"/>
      <c r="B232" s="9"/>
      <c r="C232" s="9"/>
      <c r="D232" s="9"/>
    </row>
    <row r="233" spans="1:4" x14ac:dyDescent="0.2">
      <c r="A233" s="252"/>
      <c r="B233" s="9"/>
      <c r="C233" s="9"/>
      <c r="D233" s="9"/>
    </row>
    <row r="234" spans="1:4" x14ac:dyDescent="0.2">
      <c r="A234" s="252"/>
      <c r="B234" s="9"/>
      <c r="C234" s="9"/>
      <c r="D234" s="9"/>
    </row>
    <row r="235" spans="1:4" x14ac:dyDescent="0.2">
      <c r="A235" s="252"/>
      <c r="B235" s="9"/>
      <c r="C235" s="9"/>
      <c r="D235" s="9"/>
    </row>
    <row r="236" spans="1:4" x14ac:dyDescent="0.2">
      <c r="A236" s="252"/>
      <c r="B236" s="9"/>
      <c r="C236" s="9"/>
      <c r="D236" s="9"/>
    </row>
    <row r="237" spans="1:4" x14ac:dyDescent="0.2">
      <c r="A237" s="252"/>
      <c r="B237" s="9"/>
      <c r="C237" s="9"/>
      <c r="D237" s="9"/>
    </row>
    <row r="238" spans="1:4" x14ac:dyDescent="0.2">
      <c r="A238" s="252"/>
      <c r="B238" s="9"/>
      <c r="C238" s="9"/>
      <c r="D238" s="9"/>
    </row>
    <row r="239" spans="1:4" x14ac:dyDescent="0.2">
      <c r="A239" s="252"/>
      <c r="B239" s="9"/>
      <c r="C239" s="9"/>
      <c r="D239" s="9"/>
    </row>
    <row r="240" spans="1:4" x14ac:dyDescent="0.2">
      <c r="A240" s="252"/>
      <c r="B240" s="9"/>
      <c r="C240" s="9"/>
      <c r="D240" s="9"/>
    </row>
    <row r="241" spans="1:4" x14ac:dyDescent="0.2">
      <c r="A241" s="252"/>
      <c r="B241" s="9"/>
      <c r="C241" s="9"/>
      <c r="D241" s="9"/>
    </row>
    <row r="242" spans="1:4" x14ac:dyDescent="0.2">
      <c r="A242" s="252"/>
      <c r="B242" s="9"/>
      <c r="C242" s="9"/>
      <c r="D242" s="9"/>
    </row>
    <row r="243" spans="1:4" x14ac:dyDescent="0.2">
      <c r="A243" s="252"/>
      <c r="B243" s="9"/>
      <c r="C243" s="9"/>
      <c r="D243" s="9"/>
    </row>
    <row r="244" spans="1:4" x14ac:dyDescent="0.2">
      <c r="A244" s="252"/>
      <c r="B244" s="9"/>
      <c r="C244" s="9"/>
      <c r="D244" s="9"/>
    </row>
    <row r="245" spans="1:4" x14ac:dyDescent="0.2">
      <c r="A245" s="252"/>
      <c r="B245" s="9"/>
      <c r="C245" s="9"/>
      <c r="D245" s="9"/>
    </row>
    <row r="246" spans="1:4" x14ac:dyDescent="0.2">
      <c r="A246" s="252"/>
      <c r="B246" s="9"/>
      <c r="C246" s="9"/>
      <c r="D246" s="9"/>
    </row>
    <row r="247" spans="1:4" x14ac:dyDescent="0.2">
      <c r="A247" s="252"/>
      <c r="B247" s="9"/>
      <c r="C247" s="9"/>
      <c r="D247" s="9"/>
    </row>
    <row r="248" spans="1:4" x14ac:dyDescent="0.2">
      <c r="A248" s="252"/>
      <c r="B248" s="9"/>
      <c r="C248" s="9"/>
      <c r="D248" s="9"/>
    </row>
    <row r="249" spans="1:4" x14ac:dyDescent="0.2">
      <c r="A249" s="252"/>
      <c r="B249" s="9"/>
      <c r="C249" s="9"/>
      <c r="D249" s="9"/>
    </row>
    <row r="250" spans="1:4" x14ac:dyDescent="0.2">
      <c r="A250" s="252"/>
      <c r="B250" s="9"/>
      <c r="C250" s="9"/>
      <c r="D250" s="9"/>
    </row>
    <row r="251" spans="1:4" x14ac:dyDescent="0.2">
      <c r="A251" s="252"/>
      <c r="B251" s="9"/>
      <c r="C251" s="9"/>
      <c r="D251" s="9"/>
    </row>
    <row r="252" spans="1:4" x14ac:dyDescent="0.2">
      <c r="A252" s="252"/>
      <c r="B252" s="9"/>
      <c r="C252" s="9"/>
      <c r="D252" s="9"/>
    </row>
    <row r="253" spans="1:4" x14ac:dyDescent="0.2">
      <c r="A253" s="252"/>
      <c r="B253" s="9"/>
      <c r="C253" s="9"/>
      <c r="D253" s="9"/>
    </row>
    <row r="254" spans="1:4" x14ac:dyDescent="0.2">
      <c r="A254" s="252"/>
      <c r="B254" s="9"/>
      <c r="C254" s="9"/>
      <c r="D254" s="9"/>
    </row>
    <row r="255" spans="1:4" x14ac:dyDescent="0.2">
      <c r="A255" s="252"/>
      <c r="B255" s="9"/>
      <c r="C255" s="9"/>
      <c r="D255" s="9"/>
    </row>
    <row r="256" spans="1:4" x14ac:dyDescent="0.2">
      <c r="A256" s="252"/>
      <c r="B256" s="9"/>
      <c r="C256" s="9"/>
      <c r="D256" s="9"/>
    </row>
    <row r="257" spans="1:4" x14ac:dyDescent="0.2">
      <c r="A257" s="252"/>
      <c r="B257" s="9"/>
      <c r="C257" s="9"/>
      <c r="D257" s="9"/>
    </row>
    <row r="258" spans="1:4" x14ac:dyDescent="0.2">
      <c r="A258" s="252"/>
      <c r="B258" s="9"/>
      <c r="C258" s="9"/>
      <c r="D258" s="9"/>
    </row>
    <row r="259" spans="1:4" x14ac:dyDescent="0.2">
      <c r="A259" s="252"/>
      <c r="B259" s="9"/>
      <c r="C259" s="9"/>
      <c r="D259" s="9"/>
    </row>
    <row r="260" spans="1:4" x14ac:dyDescent="0.2">
      <c r="A260" s="252"/>
      <c r="B260" s="9"/>
      <c r="C260" s="9"/>
      <c r="D260" s="9"/>
    </row>
    <row r="261" spans="1:4" x14ac:dyDescent="0.2">
      <c r="A261" s="252"/>
      <c r="B261" s="9"/>
      <c r="C261" s="9"/>
      <c r="D261" s="9"/>
    </row>
    <row r="262" spans="1:4" x14ac:dyDescent="0.2">
      <c r="A262" s="252"/>
      <c r="B262" s="9"/>
      <c r="C262" s="9"/>
      <c r="D262" s="9"/>
    </row>
    <row r="263" spans="1:4" x14ac:dyDescent="0.2">
      <c r="A263" s="252"/>
      <c r="B263" s="9"/>
      <c r="C263" s="9"/>
      <c r="D263" s="9"/>
    </row>
    <row r="264" spans="1:4" x14ac:dyDescent="0.2">
      <c r="A264" s="252"/>
      <c r="B264" s="9"/>
      <c r="C264" s="9"/>
      <c r="D264" s="9"/>
    </row>
    <row r="265" spans="1:4" x14ac:dyDescent="0.2">
      <c r="A265" s="252"/>
      <c r="B265" s="9"/>
      <c r="C265" s="9"/>
      <c r="D265" s="9"/>
    </row>
    <row r="266" spans="1:4" x14ac:dyDescent="0.2">
      <c r="A266" s="252"/>
      <c r="B266" s="9"/>
      <c r="C266" s="9"/>
      <c r="D266" s="9"/>
    </row>
    <row r="267" spans="1:4" x14ac:dyDescent="0.2">
      <c r="A267" s="252"/>
      <c r="B267" s="9"/>
      <c r="C267" s="9"/>
      <c r="D267" s="9"/>
    </row>
    <row r="268" spans="1:4" x14ac:dyDescent="0.2">
      <c r="A268" s="252"/>
      <c r="B268" s="9"/>
      <c r="C268" s="9"/>
      <c r="D268" s="9"/>
    </row>
    <row r="269" spans="1:4" x14ac:dyDescent="0.2">
      <c r="A269" s="252"/>
      <c r="B269" s="9"/>
      <c r="C269" s="9"/>
      <c r="D269" s="9"/>
    </row>
    <row r="270" spans="1:4" x14ac:dyDescent="0.2">
      <c r="A270" s="252"/>
      <c r="B270" s="9"/>
      <c r="C270" s="9"/>
      <c r="D270" s="9"/>
    </row>
    <row r="271" spans="1:4" x14ac:dyDescent="0.2">
      <c r="A271" s="252"/>
      <c r="B271" s="9"/>
      <c r="C271" s="9"/>
      <c r="D271" s="9"/>
    </row>
    <row r="272" spans="1:4" x14ac:dyDescent="0.2">
      <c r="A272" s="252"/>
      <c r="B272" s="9"/>
      <c r="C272" s="9"/>
      <c r="D272" s="9"/>
    </row>
    <row r="273" spans="1:4" x14ac:dyDescent="0.2">
      <c r="A273" s="252"/>
      <c r="B273" s="9"/>
      <c r="C273" s="9"/>
      <c r="D273" s="9"/>
    </row>
    <row r="274" spans="1:4" x14ac:dyDescent="0.2">
      <c r="A274" s="252"/>
      <c r="B274" s="9"/>
      <c r="C274" s="9"/>
      <c r="D274" s="9"/>
    </row>
  </sheetData>
  <sheetProtection selectLockedCells="1" selectUnlockedCells="1"/>
  <mergeCells count="59">
    <mergeCell ref="A129:J129"/>
    <mergeCell ref="A31:J31"/>
    <mergeCell ref="C138:E138"/>
    <mergeCell ref="F138:J138"/>
    <mergeCell ref="A36:A37"/>
    <mergeCell ref="B36:B37"/>
    <mergeCell ref="C36:C37"/>
    <mergeCell ref="D36:D37"/>
    <mergeCell ref="E36:E37"/>
    <mergeCell ref="F36:F37"/>
    <mergeCell ref="A135:B135"/>
    <mergeCell ref="C135:E135"/>
    <mergeCell ref="F135:J135"/>
    <mergeCell ref="C136:E136"/>
    <mergeCell ref="F136:J136"/>
    <mergeCell ref="C137:E137"/>
    <mergeCell ref="F137:J137"/>
    <mergeCell ref="A108:J108"/>
    <mergeCell ref="B21:G21"/>
    <mergeCell ref="H21:I21"/>
    <mergeCell ref="B22:G22"/>
    <mergeCell ref="H22:I22"/>
    <mergeCell ref="B23:G23"/>
    <mergeCell ref="H23:I23"/>
    <mergeCell ref="A32:I32"/>
    <mergeCell ref="A33:J33"/>
    <mergeCell ref="A34:J34"/>
    <mergeCell ref="G36:J36"/>
    <mergeCell ref="A97:J97"/>
    <mergeCell ref="B24:G24"/>
    <mergeCell ref="H24:I24"/>
    <mergeCell ref="B26:I26"/>
    <mergeCell ref="B28:I28"/>
    <mergeCell ref="B18:G18"/>
    <mergeCell ref="H18:I18"/>
    <mergeCell ref="B19:G19"/>
    <mergeCell ref="H19:I19"/>
    <mergeCell ref="B20:G20"/>
    <mergeCell ref="H20:I20"/>
    <mergeCell ref="G14:J14"/>
    <mergeCell ref="A15:I15"/>
    <mergeCell ref="A16:I16"/>
    <mergeCell ref="B17:G17"/>
    <mergeCell ref="H17:I17"/>
    <mergeCell ref="G9:J9"/>
    <mergeCell ref="G10:J10"/>
    <mergeCell ref="A11:B11"/>
    <mergeCell ref="G11:J11"/>
    <mergeCell ref="G13:J13"/>
    <mergeCell ref="A5:B5"/>
    <mergeCell ref="G5:J5"/>
    <mergeCell ref="A7:B7"/>
    <mergeCell ref="G7:J7"/>
    <mergeCell ref="G8:J8"/>
    <mergeCell ref="A1:B1"/>
    <mergeCell ref="G1:J1"/>
    <mergeCell ref="G2:J2"/>
    <mergeCell ref="G3:J3"/>
    <mergeCell ref="G4:J4"/>
  </mergeCells>
  <printOptions horizontalCentered="1"/>
  <pageMargins left="0.19685039370078741" right="0" top="0" bottom="0" header="0.51181102362204722" footer="0.51181102362204722"/>
  <pageSetup paperSize="9" scale="55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 26</vt:lpstr>
      <vt:lpstr>'фінплан 26'!Print_Area</vt:lpstr>
      <vt:lpstr>'фінплан 26'!Print_Titles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2025-12-04T06:18:52Z</cp:lastPrinted>
  <dcterms:created xsi:type="dcterms:W3CDTF">2022-01-19T09:48:20Z</dcterms:created>
  <dcterms:modified xsi:type="dcterms:W3CDTF">2025-12-17T07:57:02Z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6F86545D0816494C9363F7F251BEF786_12</vt:lpwstr>
  </property>
  <property fmtid="{D5CDD505-2E9C-101B-9397-08002B2CF9AE}" pid="3" name="KSOProductBuildVer">
    <vt:lpwstr>1033-12.2.0.22222</vt:lpwstr>
  </property>
  <property fmtid="{D5CDD505-2E9C-101B-9397-08002B2CF9AE}" pid="4" name="KSOReadingLayout">
    <vt:bool>false</vt:bool>
  </property>
</Properties>
</file>