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15"/>
  </bookViews>
  <sheets>
    <sheet name="зміни 09.09.2025 року  " sheetId="29" r:id="rId1"/>
  </sheets>
  <definedNames>
    <definedName name="_xlnm.Print_Area" localSheetId="0">'зміни 09.09.2025 року  '!$A$1:$L$254</definedName>
  </definedNames>
  <calcPr calcId="152511"/>
</workbook>
</file>

<file path=xl/calcChain.xml><?xml version="1.0" encoding="utf-8"?>
<calcChain xmlns="http://schemas.openxmlformats.org/spreadsheetml/2006/main">
  <c r="F188" i="29" l="1"/>
  <c r="G162" i="29"/>
  <c r="J162" i="29"/>
  <c r="I162" i="29"/>
  <c r="F162" i="29"/>
  <c r="M40" i="29"/>
  <c r="I220" i="29"/>
  <c r="I239" i="29"/>
  <c r="N229" i="29"/>
  <c r="N230" i="29"/>
  <c r="I228" i="29"/>
  <c r="M224" i="29"/>
  <c r="M225" i="29"/>
  <c r="M226" i="29"/>
  <c r="M227" i="29"/>
  <c r="M223" i="29"/>
  <c r="J40" i="29"/>
  <c r="H40" i="29"/>
  <c r="H157" i="29"/>
  <c r="H162" i="29"/>
  <c r="M160" i="29"/>
  <c r="G157" i="29"/>
  <c r="F41" i="29"/>
  <c r="F40" i="29"/>
  <c r="F39" i="29"/>
  <c r="J45" i="29"/>
  <c r="J35" i="29"/>
  <c r="J177" i="29"/>
  <c r="I45" i="29"/>
  <c r="H45" i="29"/>
  <c r="G45" i="29"/>
  <c r="F45" i="29"/>
  <c r="G169" i="29"/>
  <c r="I169" i="29"/>
  <c r="H35" i="29"/>
  <c r="F49" i="29"/>
  <c r="M115" i="29"/>
  <c r="I87" i="29"/>
  <c r="F87" i="29"/>
  <c r="I35" i="29"/>
  <c r="I177" i="29"/>
  <c r="F251" i="29"/>
  <c r="F250" i="29"/>
  <c r="F249" i="29"/>
  <c r="F248" i="29"/>
  <c r="F247" i="29"/>
  <c r="F246" i="29"/>
  <c r="F245" i="29"/>
  <c r="F244" i="29"/>
  <c r="J243" i="29"/>
  <c r="I243" i="29"/>
  <c r="H243" i="29"/>
  <c r="G243" i="29"/>
  <c r="J242" i="29"/>
  <c r="I242" i="29"/>
  <c r="H242" i="29"/>
  <c r="G242" i="29"/>
  <c r="J241" i="29"/>
  <c r="I241" i="29"/>
  <c r="H241" i="29"/>
  <c r="G241" i="29"/>
  <c r="J240" i="29"/>
  <c r="I240" i="29"/>
  <c r="H240" i="29"/>
  <c r="G240" i="29"/>
  <c r="J239" i="29"/>
  <c r="H239" i="29"/>
  <c r="G239" i="29"/>
  <c r="J238" i="29"/>
  <c r="I238" i="29"/>
  <c r="H238" i="29"/>
  <c r="G238" i="29"/>
  <c r="J237" i="29"/>
  <c r="I237" i="29"/>
  <c r="H237" i="29"/>
  <c r="G237" i="29"/>
  <c r="F235" i="29"/>
  <c r="F243" i="29"/>
  <c r="F234" i="29"/>
  <c r="F242" i="29"/>
  <c r="F233" i="29"/>
  <c r="F241" i="29"/>
  <c r="F232" i="29"/>
  <c r="F240" i="29"/>
  <c r="F231" i="29"/>
  <c r="F239" i="29"/>
  <c r="F230" i="29"/>
  <c r="F238" i="29"/>
  <c r="F229" i="29"/>
  <c r="F237" i="29"/>
  <c r="J228" i="29"/>
  <c r="J236" i="29"/>
  <c r="H228" i="29"/>
  <c r="H236" i="29"/>
  <c r="G228" i="29"/>
  <c r="G236" i="29"/>
  <c r="J220" i="29"/>
  <c r="H220" i="29"/>
  <c r="G220" i="29"/>
  <c r="F220" i="29"/>
  <c r="F236" i="29"/>
  <c r="E220" i="29"/>
  <c r="E236" i="29"/>
  <c r="F219" i="29"/>
  <c r="F213" i="29"/>
  <c r="F211" i="29"/>
  <c r="F210" i="29"/>
  <c r="F209" i="29"/>
  <c r="F208" i="29"/>
  <c r="F207" i="29"/>
  <c r="F206" i="29"/>
  <c r="F205" i="29"/>
  <c r="F204" i="29"/>
  <c r="F203" i="29"/>
  <c r="F202" i="29"/>
  <c r="F201" i="29"/>
  <c r="F200" i="29"/>
  <c r="F199" i="29"/>
  <c r="F198" i="29"/>
  <c r="F197" i="29"/>
  <c r="F176" i="29"/>
  <c r="F173" i="29"/>
  <c r="F172" i="29"/>
  <c r="F171" i="29"/>
  <c r="F170" i="29"/>
  <c r="H169" i="29"/>
  <c r="F169" i="29"/>
  <c r="D169" i="29"/>
  <c r="F167" i="29"/>
  <c r="F166" i="29"/>
  <c r="J166" i="29"/>
  <c r="I166" i="29"/>
  <c r="H166" i="29"/>
  <c r="G166" i="29"/>
  <c r="E166" i="29"/>
  <c r="F165" i="29"/>
  <c r="F164" i="29"/>
  <c r="F163" i="29"/>
  <c r="J157" i="29"/>
  <c r="I157" i="29"/>
  <c r="F157" i="29"/>
  <c r="F135" i="29"/>
  <c r="F60" i="29"/>
  <c r="F178" i="29"/>
  <c r="F179" i="29"/>
  <c r="F161" i="29"/>
  <c r="F160" i="29"/>
  <c r="F159" i="29"/>
  <c r="F158" i="29"/>
  <c r="E157" i="29"/>
  <c r="D157" i="29"/>
  <c r="F155" i="29"/>
  <c r="F136" i="29"/>
  <c r="F154" i="29"/>
  <c r="F153" i="29"/>
  <c r="F152" i="29"/>
  <c r="F151" i="29"/>
  <c r="F150" i="29"/>
  <c r="F149" i="29"/>
  <c r="M148" i="29"/>
  <c r="F148" i="29"/>
  <c r="F147" i="29"/>
  <c r="F146" i="29"/>
  <c r="F145" i="29"/>
  <c r="F144" i="29"/>
  <c r="F143" i="29"/>
  <c r="F142" i="29"/>
  <c r="F140" i="29"/>
  <c r="F139" i="29"/>
  <c r="F138" i="29"/>
  <c r="F137" i="29"/>
  <c r="J136" i="29"/>
  <c r="I136" i="29"/>
  <c r="H136" i="29"/>
  <c r="G136" i="29"/>
  <c r="E136" i="29"/>
  <c r="E135" i="29"/>
  <c r="E60" i="29"/>
  <c r="E178" i="29"/>
  <c r="D136" i="29"/>
  <c r="D135" i="29"/>
  <c r="F134" i="29"/>
  <c r="F133" i="29"/>
  <c r="F132" i="29"/>
  <c r="D132" i="29"/>
  <c r="F131" i="29"/>
  <c r="F130" i="29"/>
  <c r="D130" i="29"/>
  <c r="F129" i="29"/>
  <c r="F128" i="29"/>
  <c r="F127" i="29"/>
  <c r="J126" i="29"/>
  <c r="J105" i="29"/>
  <c r="I126" i="29"/>
  <c r="H126" i="29"/>
  <c r="G126" i="29"/>
  <c r="F126" i="29"/>
  <c r="F125" i="29"/>
  <c r="F124" i="29"/>
  <c r="F123" i="29"/>
  <c r="F122" i="29"/>
  <c r="F121" i="29"/>
  <c r="F120" i="29"/>
  <c r="F119" i="29"/>
  <c r="F118" i="29"/>
  <c r="J117" i="29"/>
  <c r="I117" i="29"/>
  <c r="I105" i="29"/>
  <c r="H117" i="29"/>
  <c r="G117" i="29"/>
  <c r="F116" i="29"/>
  <c r="F115" i="29"/>
  <c r="M114" i="29"/>
  <c r="F114" i="29"/>
  <c r="M113" i="29"/>
  <c r="F113" i="29"/>
  <c r="F112" i="29"/>
  <c r="G111" i="29"/>
  <c r="F111" i="29"/>
  <c r="F109" i="29"/>
  <c r="F108" i="29"/>
  <c r="F107" i="29"/>
  <c r="F106" i="29"/>
  <c r="D105" i="29"/>
  <c r="F104" i="29"/>
  <c r="F103" i="29"/>
  <c r="J102" i="29"/>
  <c r="J76" i="29"/>
  <c r="I102" i="29"/>
  <c r="H102" i="29"/>
  <c r="G102" i="29"/>
  <c r="D102" i="29"/>
  <c r="D76" i="29"/>
  <c r="F101" i="29"/>
  <c r="F100" i="29"/>
  <c r="F99" i="29"/>
  <c r="F98" i="29"/>
  <c r="F97" i="29"/>
  <c r="M96" i="29"/>
  <c r="F96" i="29"/>
  <c r="F95" i="29"/>
  <c r="E95" i="29"/>
  <c r="F94" i="29"/>
  <c r="N93" i="29"/>
  <c r="F93" i="29"/>
  <c r="N92" i="29"/>
  <c r="F92" i="29"/>
  <c r="N91" i="29"/>
  <c r="F91" i="29"/>
  <c r="F90" i="29"/>
  <c r="F89" i="29"/>
  <c r="F88" i="29"/>
  <c r="G87" i="29"/>
  <c r="G76" i="29"/>
  <c r="F86" i="29"/>
  <c r="F85" i="29"/>
  <c r="F84" i="29"/>
  <c r="F83" i="29"/>
  <c r="M82" i="29"/>
  <c r="F82" i="29"/>
  <c r="F81" i="29"/>
  <c r="F80" i="29"/>
  <c r="F79" i="29"/>
  <c r="G79" i="29"/>
  <c r="F78" i="29"/>
  <c r="F77" i="29"/>
  <c r="F228" i="29"/>
  <c r="H76" i="29"/>
  <c r="E76" i="29"/>
  <c r="J61" i="29"/>
  <c r="I61" i="29"/>
  <c r="H61" i="29"/>
  <c r="G61" i="29"/>
  <c r="F61" i="29"/>
  <c r="E61" i="29"/>
  <c r="D61" i="29"/>
  <c r="F57" i="29"/>
  <c r="G56" i="29"/>
  <c r="F56" i="29"/>
  <c r="D56" i="29"/>
  <c r="F55" i="29"/>
  <c r="F54" i="29"/>
  <c r="F53" i="29"/>
  <c r="F50" i="29"/>
  <c r="F48" i="29"/>
  <c r="F47" i="29"/>
  <c r="F46" i="29"/>
  <c r="D45" i="29"/>
  <c r="F44" i="29"/>
  <c r="I40" i="29"/>
  <c r="G40" i="29"/>
  <c r="G35" i="29"/>
  <c r="E36" i="29"/>
  <c r="D36" i="29"/>
  <c r="E35" i="29"/>
  <c r="E177" i="29"/>
  <c r="D35" i="29"/>
  <c r="D177" i="29"/>
  <c r="B35" i="29"/>
  <c r="B36" i="29"/>
  <c r="B37" i="29"/>
  <c r="B38" i="29"/>
  <c r="B39" i="29"/>
  <c r="B40" i="29"/>
  <c r="B41" i="29"/>
  <c r="B42" i="29"/>
  <c r="B43" i="29"/>
  <c r="B44" i="29"/>
  <c r="B45" i="29"/>
  <c r="B46" i="29"/>
  <c r="B47" i="29"/>
  <c r="B48" i="29"/>
  <c r="B49" i="29"/>
  <c r="B50" i="29"/>
  <c r="B51" i="29"/>
  <c r="B52" i="29"/>
  <c r="B56" i="29"/>
  <c r="B57" i="29"/>
  <c r="B53" i="29"/>
  <c r="B54" i="29"/>
  <c r="B55" i="29"/>
  <c r="B58" i="29"/>
  <c r="B59" i="29"/>
  <c r="B60" i="29"/>
  <c r="B61" i="29"/>
  <c r="B62" i="29"/>
  <c r="B63" i="29"/>
  <c r="B64" i="29"/>
  <c r="B65" i="29"/>
  <c r="B66" i="29"/>
  <c r="B67" i="29"/>
  <c r="B68" i="29"/>
  <c r="B69" i="29"/>
  <c r="B70" i="29"/>
  <c r="B71" i="29"/>
  <c r="B72" i="29"/>
  <c r="B73" i="29"/>
  <c r="B74" i="29"/>
  <c r="B75" i="29"/>
  <c r="B76" i="29"/>
  <c r="B77" i="29"/>
  <c r="B78" i="29"/>
  <c r="B79" i="29"/>
  <c r="B80" i="29"/>
  <c r="B81" i="29"/>
  <c r="B82" i="29"/>
  <c r="B83" i="29"/>
  <c r="B84" i="29"/>
  <c r="B85" i="29"/>
  <c r="B86" i="29"/>
  <c r="B87" i="29"/>
  <c r="B88" i="29"/>
  <c r="B89" i="29"/>
  <c r="B90" i="29"/>
  <c r="B91" i="29"/>
  <c r="B92" i="29"/>
  <c r="B93" i="29"/>
  <c r="B94" i="29"/>
  <c r="B95" i="29"/>
  <c r="B96" i="29"/>
  <c r="B97" i="29"/>
  <c r="B98" i="29"/>
  <c r="B99" i="29"/>
  <c r="B100" i="29"/>
  <c r="B101" i="29"/>
  <c r="B102" i="29"/>
  <c r="B103" i="29"/>
  <c r="B104" i="29"/>
  <c r="B105" i="29"/>
  <c r="B106" i="29"/>
  <c r="B107" i="29"/>
  <c r="B108" i="29"/>
  <c r="B109" i="29"/>
  <c r="B110" i="29"/>
  <c r="B111" i="29"/>
  <c r="B112" i="29"/>
  <c r="B113" i="29"/>
  <c r="B114" i="29"/>
  <c r="B115" i="29"/>
  <c r="B116" i="29"/>
  <c r="B117" i="29"/>
  <c r="B118" i="29"/>
  <c r="B119" i="29"/>
  <c r="B120" i="29"/>
  <c r="B121" i="29"/>
  <c r="B122" i="29"/>
  <c r="B123" i="29"/>
  <c r="B124" i="29"/>
  <c r="B125" i="29"/>
  <c r="B126" i="29"/>
  <c r="B127" i="29"/>
  <c r="B128" i="29"/>
  <c r="B129" i="29"/>
  <c r="B130" i="29"/>
  <c r="B131" i="29"/>
  <c r="B132" i="29"/>
  <c r="B133" i="29"/>
  <c r="B134" i="29"/>
  <c r="B135" i="29"/>
  <c r="B136" i="29"/>
  <c r="B137" i="29"/>
  <c r="B138" i="29"/>
  <c r="B139" i="29"/>
  <c r="B140" i="29"/>
  <c r="B141" i="29"/>
  <c r="B142" i="29"/>
  <c r="B143" i="29"/>
  <c r="B144" i="29"/>
  <c r="B145" i="29"/>
  <c r="B146" i="29"/>
  <c r="B147" i="29"/>
  <c r="B148" i="29"/>
  <c r="B149" i="29"/>
  <c r="B150" i="29"/>
  <c r="B151" i="29"/>
  <c r="B152" i="29"/>
  <c r="B153" i="29"/>
  <c r="B154" i="29"/>
  <c r="B155" i="29"/>
  <c r="B156" i="29"/>
  <c r="B157" i="29"/>
  <c r="B158" i="29"/>
  <c r="B159" i="29"/>
  <c r="B160" i="29"/>
  <c r="B161" i="29"/>
  <c r="B162" i="29"/>
  <c r="B163" i="29"/>
  <c r="B164" i="29"/>
  <c r="B165" i="29"/>
  <c r="B166" i="29"/>
  <c r="B167" i="29"/>
  <c r="B168" i="29"/>
  <c r="B169" i="29"/>
  <c r="B170" i="29"/>
  <c r="B171" i="29"/>
  <c r="B172" i="29"/>
  <c r="B173" i="29"/>
  <c r="B174" i="29"/>
  <c r="B175" i="29"/>
  <c r="B176" i="29"/>
  <c r="B177" i="29"/>
  <c r="B178" i="29"/>
  <c r="B179" i="29"/>
  <c r="B180" i="29"/>
  <c r="B181" i="29"/>
  <c r="B182" i="29"/>
  <c r="B183" i="29"/>
  <c r="B184" i="29"/>
  <c r="B185" i="29"/>
  <c r="B186" i="29"/>
  <c r="B187" i="29"/>
  <c r="B188" i="29"/>
  <c r="B189" i="29"/>
  <c r="B190" i="29"/>
  <c r="B191" i="29"/>
  <c r="B192" i="29"/>
  <c r="B193" i="29"/>
  <c r="B194" i="29"/>
  <c r="B195" i="29"/>
  <c r="B196" i="29"/>
  <c r="B197" i="29"/>
  <c r="B198" i="29"/>
  <c r="B199" i="29"/>
  <c r="B200" i="29"/>
  <c r="B201" i="29"/>
  <c r="B202" i="29"/>
  <c r="B203" i="29"/>
  <c r="B204" i="29"/>
  <c r="B205" i="29"/>
  <c r="B206" i="29"/>
  <c r="B207" i="29"/>
  <c r="B208" i="29"/>
  <c r="B209" i="29"/>
  <c r="B210" i="29"/>
  <c r="B211" i="29"/>
  <c r="B212" i="29"/>
  <c r="B213" i="29"/>
  <c r="B214" i="29"/>
  <c r="B215" i="29"/>
  <c r="B216" i="29"/>
  <c r="B217" i="29"/>
  <c r="B218" i="29"/>
  <c r="B219" i="29"/>
  <c r="B220" i="29"/>
  <c r="B221" i="29"/>
  <c r="B222" i="29"/>
  <c r="B223" i="29"/>
  <c r="B224" i="29"/>
  <c r="B225" i="29"/>
  <c r="B226" i="29"/>
  <c r="B227" i="29"/>
  <c r="B228" i="29"/>
  <c r="B229" i="29"/>
  <c r="B230" i="29"/>
  <c r="B231" i="29"/>
  <c r="B232" i="29"/>
  <c r="B233" i="29"/>
  <c r="B234" i="29"/>
  <c r="B235" i="29"/>
  <c r="B236" i="29"/>
  <c r="B237" i="29"/>
  <c r="B238" i="29"/>
  <c r="B239" i="29"/>
  <c r="B240" i="29"/>
  <c r="B241" i="29"/>
  <c r="B242" i="29"/>
  <c r="B243" i="29"/>
  <c r="B244" i="29"/>
  <c r="B245" i="29"/>
  <c r="B246" i="29"/>
  <c r="B247" i="29"/>
  <c r="B248" i="29"/>
  <c r="B249" i="29"/>
  <c r="B250" i="29"/>
  <c r="B251" i="29"/>
  <c r="M152" i="29"/>
  <c r="H177" i="29"/>
  <c r="F117" i="29"/>
  <c r="H105" i="29"/>
  <c r="M229" i="29"/>
  <c r="M230" i="29"/>
  <c r="I236" i="29"/>
  <c r="M158" i="29"/>
  <c r="G135" i="29"/>
  <c r="G177" i="29"/>
  <c r="M35" i="29"/>
  <c r="D60" i="29"/>
  <c r="D178" i="29"/>
  <c r="D179" i="29"/>
  <c r="F35" i="29"/>
  <c r="F177" i="29"/>
  <c r="H135" i="29"/>
  <c r="H60" i="29"/>
  <c r="H178" i="29"/>
  <c r="H179" i="29"/>
  <c r="G105" i="29"/>
  <c r="F105" i="29"/>
  <c r="J135" i="29"/>
  <c r="J60" i="29"/>
  <c r="J178" i="29"/>
  <c r="J179" i="29"/>
  <c r="G60" i="29"/>
  <c r="G178" i="29"/>
  <c r="G179" i="29"/>
  <c r="N89" i="29"/>
  <c r="I76" i="29"/>
  <c r="F76" i="29"/>
  <c r="F102" i="29"/>
  <c r="I135" i="29"/>
  <c r="I60" i="29"/>
  <c r="I178" i="29"/>
  <c r="I179" i="29"/>
</calcChain>
</file>

<file path=xl/sharedStrings.xml><?xml version="1.0" encoding="utf-8"?>
<sst xmlns="http://schemas.openxmlformats.org/spreadsheetml/2006/main" count="454" uniqueCount="388">
  <si>
    <t>ЗАТВЕРДЖЕНО</t>
  </si>
  <si>
    <t>"ПОГОДЖЕНО"</t>
  </si>
  <si>
    <t>"____" _______________ 20___ р.</t>
  </si>
  <si>
    <t>Проект</t>
  </si>
  <si>
    <t>Х</t>
  </si>
  <si>
    <t>Уточнений</t>
  </si>
  <si>
    <t>Зміни</t>
  </si>
  <si>
    <t>зробити позначку "Х"</t>
  </si>
  <si>
    <t>Рік</t>
  </si>
  <si>
    <t>Коди</t>
  </si>
  <si>
    <t>Назва підприємства</t>
  </si>
  <si>
    <t>за ЄДРПОУ</t>
  </si>
  <si>
    <t>Організаційно-правова форма</t>
  </si>
  <si>
    <t>за КОПФГ</t>
  </si>
  <si>
    <t>Територія</t>
  </si>
  <si>
    <t>за КОАТУУ</t>
  </si>
  <si>
    <t>Орган державного управління</t>
  </si>
  <si>
    <t>за СПОДУ</t>
  </si>
  <si>
    <t>Галузь</t>
  </si>
  <si>
    <t>за ЗКГНГ</t>
  </si>
  <si>
    <t>Вид економічної діяльності</t>
  </si>
  <si>
    <t>за КВЕД</t>
  </si>
  <si>
    <t>Одиниця виміру</t>
  </si>
  <si>
    <t>тис. гривень</t>
  </si>
  <si>
    <t>Форма власності</t>
  </si>
  <si>
    <t>Середньооблікова кількість штатних працівників</t>
  </si>
  <si>
    <t>Стандарти звітності П(с)БОУ</t>
  </si>
  <si>
    <t>Місцезнаходження</t>
  </si>
  <si>
    <t>Стандарти звітності МСФЗ</t>
  </si>
  <si>
    <t>Телефон</t>
  </si>
  <si>
    <t>Прізвище та ініціали керівника</t>
  </si>
  <si>
    <t>тис. грн.</t>
  </si>
  <si>
    <t>Найменування показника</t>
  </si>
  <si>
    <t xml:space="preserve">Код рядка 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</si>
  <si>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</si>
  <si>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</si>
  <si>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</si>
  <si>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</si>
  <si>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</si>
  <si>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</si>
  <si>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</si>
  <si>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Доходи</t>
  </si>
  <si>
    <t>дохід від операційної оренди активів</t>
  </si>
  <si>
    <t>дохід від реалізації необоротних активів</t>
  </si>
  <si>
    <t>Медикаменти та перев'язувальні матеріали</t>
  </si>
  <si>
    <t>Продукти харчування</t>
  </si>
  <si>
    <t>Витрати на комунальних послуг та енергоносіїв, у т.ч.:</t>
  </si>
  <si>
    <t xml:space="preserve">Інші виплати населенню 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</si>
  <si>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</si>
  <si>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</si>
  <si>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</si>
  <si>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</si>
  <si>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</si>
  <si>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</si>
  <si>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</si>
  <si>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</si>
  <si>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</si>
  <si>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</si>
  <si>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</si>
  <si>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</si>
  <si>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</si>
  <si>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</si>
  <si>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</si>
  <si>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</si>
  <si>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</si>
  <si>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</si>
  <si>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Доходи від фінансової діяльності за зобов’язаннями, у т. ч.:</t>
  </si>
  <si>
    <t>кредити</t>
  </si>
  <si>
    <t>позики</t>
  </si>
  <si>
    <t>депозити</t>
  </si>
  <si>
    <t>Інші надходження</t>
  </si>
  <si>
    <t>Витрати від фінансової діяльності за зобов’язаннями, у т. ч.:</t>
  </si>
  <si>
    <t>Валова рентабельність</t>
  </si>
  <si>
    <t>Коефіцієнт відношення капітальних інвестицій до амортизації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</si>
  <si>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</si>
  <si>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</si>
  <si>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</si>
  <si>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</si>
  <si>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</si>
  <si>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</si>
  <si>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Керівник</t>
  </si>
  <si>
    <t>Лікарі</t>
  </si>
  <si>
    <t>Адміністративно-управлінський персонал</t>
  </si>
  <si>
    <t>Середній медичний персонал</t>
  </si>
  <si>
    <t>Молодший медичний персонал</t>
  </si>
  <si>
    <t>Інший персонал</t>
  </si>
  <si>
    <t>Фонд оплати праці, у т.ч.:</t>
  </si>
  <si>
    <t>Заборгованість за заробітною платою, у т.ч.:</t>
  </si>
  <si>
    <t>Інші доходи, у т.ч.:</t>
  </si>
  <si>
    <t>Заробітна плата</t>
  </si>
  <si>
    <t>Нарахування на оплату праці</t>
  </si>
  <si>
    <t xml:space="preserve">Доходи за Договором з Національною службою здоров'я України </t>
  </si>
  <si>
    <t>паливно-мастильні матеріали, автозапчастини</t>
  </si>
  <si>
    <t>поточний ремонт приміщень</t>
  </si>
  <si>
    <t>господарські товари та інвентар</t>
  </si>
  <si>
    <t>Видатки на відрядження</t>
  </si>
  <si>
    <t>Виплата пенсій і допомог</t>
  </si>
  <si>
    <t>Видатки, в т.ч.:</t>
  </si>
  <si>
    <t>1060.1</t>
  </si>
  <si>
    <t>1110.1</t>
  </si>
  <si>
    <t>1110.2</t>
  </si>
  <si>
    <t>Гранти від міжнародних організацій</t>
  </si>
  <si>
    <t>Заступники керівника</t>
  </si>
  <si>
    <t>Заступника керівника</t>
  </si>
  <si>
    <t>канцелярські товари, офісне приладдя та устаткування, бланки</t>
  </si>
  <si>
    <t>інше</t>
  </si>
  <si>
    <t>Номер рядка</t>
  </si>
  <si>
    <t>витратні матеріали, апаратура (маловартісна)</t>
  </si>
  <si>
    <t>витрати на теплопостачання</t>
  </si>
  <si>
    <t>витрати на водопостачання та водовідведення</t>
  </si>
  <si>
    <t>витрати на електроенергії</t>
  </si>
  <si>
    <t>витрати на природного газу</t>
  </si>
  <si>
    <t>ІV. Вартість основних засобів (балансова вартість)</t>
  </si>
  <si>
    <t>V. Фінансова діяльність підприємства</t>
  </si>
  <si>
    <t>VІ. Коефіцієнтний аналіз</t>
  </si>
  <si>
    <t>Коефіцієнт відношення капітальних інвестицій до чистого доходу від реалізації  продукції (товарів, робіт, послуг)</t>
  </si>
  <si>
    <t>VІІ. Звіт про фінансовий стан</t>
  </si>
  <si>
    <t>VІII. Дані про персонал та оплата праці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</si>
  <si>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</si>
  <si>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</si>
  <si>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</si>
  <si>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</si>
  <si>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</si>
  <si>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</si>
  <si>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інші програми</t>
  </si>
  <si>
    <t>1040.3</t>
  </si>
  <si>
    <t>Дохід з місцевого бюджету за діючими міськими цільовими програмами</t>
  </si>
  <si>
    <t>1060.2</t>
  </si>
  <si>
    <t>1060.3</t>
  </si>
  <si>
    <t>1060.4</t>
  </si>
  <si>
    <t>1060.5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</si>
  <si>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</si>
  <si>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</si>
  <si>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 xml:space="preserve">Медичної субвенції </t>
  </si>
  <si>
    <t>Предмети, матеріали, обладнання та інвентар</t>
  </si>
  <si>
    <t>Оплата послуг (крім комунальних)</t>
  </si>
  <si>
    <t>Інші  видатки</t>
  </si>
  <si>
    <t xml:space="preserve">Видатки за Договорами НСЗУ </t>
  </si>
  <si>
    <t>1110.3</t>
  </si>
  <si>
    <t>1110.4</t>
  </si>
  <si>
    <t>1110.5</t>
  </si>
  <si>
    <t>1110.6</t>
  </si>
  <si>
    <t>1110.7</t>
  </si>
  <si>
    <t>1110.8</t>
  </si>
  <si>
    <t>1110.9</t>
  </si>
  <si>
    <t>1110.10</t>
  </si>
  <si>
    <t>витрати на оплату інших енергоносіїв та інших комунальних послуг</t>
  </si>
  <si>
    <t>Резервний фонд (не менше 5% від сукупного доходу підприємства)</t>
  </si>
  <si>
    <t>3030.1</t>
  </si>
  <si>
    <t>3030.2</t>
  </si>
  <si>
    <t>3030.3</t>
  </si>
  <si>
    <t>3030.4</t>
  </si>
  <si>
    <t>3030.5</t>
  </si>
  <si>
    <t>3030.6</t>
  </si>
  <si>
    <t>5010.1</t>
  </si>
  <si>
    <t>5010.2</t>
  </si>
  <si>
    <t>5010.3</t>
  </si>
  <si>
    <t>5030.1</t>
  </si>
  <si>
    <t>5030.2</t>
  </si>
  <si>
    <t>5030.3</t>
  </si>
  <si>
    <t>Інші витрати</t>
  </si>
  <si>
    <t>8010.1</t>
  </si>
  <si>
    <t>8010.2</t>
  </si>
  <si>
    <t>8010.3</t>
  </si>
  <si>
    <t>8010.4</t>
  </si>
  <si>
    <t>8010.5</t>
  </si>
  <si>
    <t>8010.6</t>
  </si>
  <si>
    <t>8010.7</t>
  </si>
  <si>
    <t>8020.1</t>
  </si>
  <si>
    <t>8020.2</t>
  </si>
  <si>
    <t>8020.3</t>
  </si>
  <si>
    <t>8020.4</t>
  </si>
  <si>
    <t>8020.5</t>
  </si>
  <si>
    <t>8020.6</t>
  </si>
  <si>
    <t>8020.7</t>
  </si>
  <si>
    <t>8030.1</t>
  </si>
  <si>
    <t>8030.2</t>
  </si>
  <si>
    <t>8030.3</t>
  </si>
  <si>
    <t>8030.4</t>
  </si>
  <si>
    <t>8030.5</t>
  </si>
  <si>
    <t>8030.6</t>
  </si>
  <si>
    <t>8030.7</t>
  </si>
  <si>
    <t>8040.1</t>
  </si>
  <si>
    <t>8040.2</t>
  </si>
  <si>
    <t>8040.3</t>
  </si>
  <si>
    <t>8040.4</t>
  </si>
  <si>
    <t>8040.5</t>
  </si>
  <si>
    <t>8040.6</t>
  </si>
  <si>
    <t>8040.7</t>
  </si>
  <si>
    <t>окремі заходи з реалізації державних (обласних) програм,            не віднесені до заходів розвитку (отримання стентів, кардіостимуляторів, препаратів інсуліну, тощо)</t>
  </si>
  <si>
    <t>Середньомісячні витрати на оплату праці одного працівника,                 у т.ч.:</t>
  </si>
  <si>
    <t>430: Комунальна організація (установа, заклад)</t>
  </si>
  <si>
    <t>86.10 Діяльність лікарняних закладів</t>
  </si>
  <si>
    <t xml:space="preserve">Комунальна </t>
  </si>
  <si>
    <t>10%,2%,15%</t>
  </si>
  <si>
    <t>Начальник фінансового управління</t>
  </si>
  <si>
    <t>Комунальне некомерційне підприємство "Калуський міський центр первинної медико-санітарної допомоги Калуської міської ради"</t>
  </si>
  <si>
    <t>Івано-Франківська обл. м.Калуш, вул. Богдана Хмельницького,32</t>
  </si>
  <si>
    <t>Гаврилишин Михайло Богданович</t>
  </si>
  <si>
    <t>Медикаменти та перев'язувальні матеріали, в т.ч.</t>
  </si>
  <si>
    <t>послуги дератизації приміщень</t>
  </si>
  <si>
    <t>Повірка вогнегасників</t>
  </si>
  <si>
    <t>обслуговування ліфта</t>
  </si>
  <si>
    <t>послуги з обслуговування та ремонту обладнання</t>
  </si>
  <si>
    <t>Повірка обладнання</t>
  </si>
  <si>
    <t>послуги охорони</t>
  </si>
  <si>
    <t>послуги інтернету, програмного забезпечення</t>
  </si>
  <si>
    <t xml:space="preserve">Капітальні видатки </t>
  </si>
  <si>
    <t>Інші виплати населенню (Пільгові медикаменти)</t>
  </si>
  <si>
    <t>Інші видатки  з власних надходжень</t>
  </si>
  <si>
    <t>адвокатські, юридичні послуги</t>
  </si>
  <si>
    <t>Інші виплати населенню (окремі заходи по реалізації програм,не віднесені до заходів розвитку</t>
  </si>
  <si>
    <t>Інші  видатки ПДВ</t>
  </si>
  <si>
    <t>1120.1</t>
  </si>
  <si>
    <t>1020.1</t>
  </si>
  <si>
    <t>1020.2</t>
  </si>
  <si>
    <t>Субвенція на виконання інвестиційних проектів в рамках реалізації заходів, спрямованих на розвиток системи охорони здоров`я у сільській місцевості</t>
  </si>
  <si>
    <t>1110.11</t>
  </si>
  <si>
    <r>
      <t>Субвенції з державного бюджету,</t>
    </r>
    <r>
      <rPr>
        <sz val="14"/>
        <rFont val="Times New Roman"/>
        <family val="1"/>
        <charset val="204"/>
      </rPr>
      <t xml:space="preserve"> в тому числі</t>
    </r>
  </si>
  <si>
    <t>1130.1</t>
  </si>
  <si>
    <t>1130.2</t>
  </si>
  <si>
    <t>1130.3</t>
  </si>
  <si>
    <t>1130.4</t>
  </si>
  <si>
    <t>1130.5</t>
  </si>
  <si>
    <t>1130.6.1</t>
  </si>
  <si>
    <t>1130.6.2</t>
  </si>
  <si>
    <t>1130.6.3</t>
  </si>
  <si>
    <t>1130.6.4</t>
  </si>
  <si>
    <t>1130.7</t>
  </si>
  <si>
    <t>1130.8</t>
  </si>
  <si>
    <t>1130.9</t>
  </si>
  <si>
    <t>1130.10</t>
  </si>
  <si>
    <t>1130.11</t>
  </si>
  <si>
    <r>
      <t>послуги зв</t>
    </r>
    <r>
      <rPr>
        <sz val="12"/>
        <rFont val="Arial"/>
        <family val="2"/>
        <charset val="204"/>
      </rPr>
      <t>'</t>
    </r>
    <r>
      <rPr>
        <i/>
        <sz val="12"/>
        <rFont val="Times New Roman"/>
        <family val="1"/>
        <charset val="204"/>
      </rPr>
      <t>язку</t>
    </r>
  </si>
  <si>
    <t>Капітальні видатки (НСЗУ), в тому числі:</t>
  </si>
  <si>
    <t>1110.11.2</t>
  </si>
  <si>
    <t>1110.11.3</t>
  </si>
  <si>
    <t xml:space="preserve">Директор </t>
  </si>
  <si>
    <t>Головний бухгалтер</t>
  </si>
  <si>
    <t>__________    М.Б.Гаврилишин</t>
  </si>
  <si>
    <t>Калуської міської ради</t>
  </si>
  <si>
    <t>Відшкодування заробітної плати інтернам 1-го року навчання</t>
  </si>
  <si>
    <t>Заробітна плата інтернам 1-го року навчання</t>
  </si>
  <si>
    <t xml:space="preserve">інші доходи у сфері охорони здоров'я </t>
  </si>
  <si>
    <t>1130.12</t>
  </si>
  <si>
    <t xml:space="preserve"> </t>
  </si>
  <si>
    <t xml:space="preserve">                                                  Леся ПОТАШНИК</t>
  </si>
  <si>
    <t>Заступник міського голови з питань діяльності виконавчих органів</t>
  </si>
  <si>
    <t xml:space="preserve">                                                      Наталія КІНАШ 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</si>
  <si>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</si>
  <si>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1060.5.1</t>
  </si>
  <si>
    <t>Залишок коштів на початок звітного періоду (НСЗУ)</t>
  </si>
  <si>
    <t>Капітальний ремонт, реконструкція та реставрація</t>
  </si>
  <si>
    <t>Капітальне будівництво</t>
  </si>
  <si>
    <t>1120.2</t>
  </si>
  <si>
    <t>1120.3</t>
  </si>
  <si>
    <t>1120.3.1</t>
  </si>
  <si>
    <t>1120.3.2</t>
  </si>
  <si>
    <t>1120.3.3</t>
  </si>
  <si>
    <t>1120.3.4</t>
  </si>
  <si>
    <t>1120.3.5</t>
  </si>
  <si>
    <t>1120.4</t>
  </si>
  <si>
    <t>1120.5</t>
  </si>
  <si>
    <t>1120.6</t>
  </si>
  <si>
    <t>1120.6.1</t>
  </si>
  <si>
    <t>вивезення біовідходів</t>
  </si>
  <si>
    <t>1120.6.2</t>
  </si>
  <si>
    <t>1120.6.3</t>
  </si>
  <si>
    <t>1120.6.4</t>
  </si>
  <si>
    <t>страхові послуги</t>
  </si>
  <si>
    <t>1120.6.5</t>
  </si>
  <si>
    <t>1120.6.6</t>
  </si>
  <si>
    <t>юридичні та нотаріальні послуги</t>
  </si>
  <si>
    <t>1120.6.7</t>
  </si>
  <si>
    <t>1120.6.9</t>
  </si>
  <si>
    <t>1120.6.10</t>
  </si>
  <si>
    <t>1120.7</t>
  </si>
  <si>
    <t>1120.8</t>
  </si>
  <si>
    <t>1120.9</t>
  </si>
  <si>
    <t>1120.10</t>
  </si>
  <si>
    <t>1120.11</t>
  </si>
  <si>
    <t>1130.6</t>
  </si>
  <si>
    <t>1150.1</t>
  </si>
  <si>
    <t>1150.2</t>
  </si>
  <si>
    <t>1150.3</t>
  </si>
  <si>
    <t>1150.4</t>
  </si>
  <si>
    <t>1150.5</t>
  </si>
  <si>
    <t>1150.6</t>
  </si>
  <si>
    <t>1150.7</t>
  </si>
  <si>
    <t>1150.8</t>
  </si>
  <si>
    <t>1150.9</t>
  </si>
  <si>
    <t>1150.10</t>
  </si>
  <si>
    <t>Витрати на комунальних послуг та енергоносіїв</t>
  </si>
  <si>
    <t>1160.1</t>
  </si>
  <si>
    <t>1160.2</t>
  </si>
  <si>
    <t>1160.3</t>
  </si>
  <si>
    <t>1160.4</t>
  </si>
  <si>
    <t>1160.5</t>
  </si>
  <si>
    <t>Капітальні видатки (місцевого бюджету)</t>
  </si>
  <si>
    <t>1170.1</t>
  </si>
  <si>
    <t>Залишок коштів на кінець звітного періоду (НСЗУ)</t>
  </si>
  <si>
    <t>Інші виплати населенню (навчання)</t>
  </si>
  <si>
    <t>Залишок коштів на початок звітного періоду (від інших доходів)</t>
  </si>
  <si>
    <t>1110.11.1.</t>
  </si>
  <si>
    <t>Придбання основних засобів (Придбання двох службових автомобілів для амбулаторій в с. Студінка і с. Кропивник)</t>
  </si>
  <si>
    <t>лабораторні дослідження (цитологічні, гістологічні, тощо)</t>
  </si>
  <si>
    <t>повірка, поточний ремонт обладнання, транспортних засобів</t>
  </si>
  <si>
    <t>обслуговування ліфтів, послуги охорони, сигналізації</t>
  </si>
  <si>
    <t>1150.6.1</t>
  </si>
  <si>
    <t>1150.6.2</t>
  </si>
  <si>
    <t>1150.6.3</t>
  </si>
  <si>
    <t>1150.6.4</t>
  </si>
  <si>
    <t>1130.8.1</t>
  </si>
  <si>
    <t>1130.8.2</t>
  </si>
  <si>
    <t>1130.8.3</t>
  </si>
  <si>
    <t>1130.8.4</t>
  </si>
  <si>
    <t>1130.8.5</t>
  </si>
  <si>
    <t>1130.12.1</t>
  </si>
  <si>
    <t>1130.12.2</t>
  </si>
  <si>
    <t>Видатки з місцевого бюджету, в т.ч.</t>
  </si>
  <si>
    <t>Інші програми</t>
  </si>
  <si>
    <t>1150.6.5</t>
  </si>
  <si>
    <t>1150.6.6</t>
  </si>
  <si>
    <t>1150.6.7</t>
  </si>
  <si>
    <t>1150.6.8</t>
  </si>
  <si>
    <t>1150.6.9</t>
  </si>
  <si>
    <t>1150.6.10</t>
  </si>
  <si>
    <t xml:space="preserve">Придбання основних засобів </t>
  </si>
  <si>
    <t>Залишок коштів на кінець звітного періоду (від інших доходів)</t>
  </si>
  <si>
    <t>Капітальні видатки (Державний бюджет), у т.ч.</t>
  </si>
  <si>
    <t>Основний</t>
  </si>
  <si>
    <t>Інші доходи(виплати соцстах)</t>
  </si>
  <si>
    <t>Капітальний ремонт приміщень ФАПів і амбулаторій</t>
  </si>
  <si>
    <t>1140.1</t>
  </si>
  <si>
    <t>Рішенням виконавчого комітету Калуської міської ради</t>
  </si>
  <si>
    <t>1170.1.16</t>
  </si>
  <si>
    <t>1120.6.8</t>
  </si>
  <si>
    <t xml:space="preserve">придбання основних засобів </t>
  </si>
  <si>
    <t>поточний ремонт приміщень, благоустрію території</t>
  </si>
  <si>
    <t>Благодійна допомога</t>
  </si>
  <si>
    <t>Гуманітарна допомога</t>
  </si>
  <si>
    <t>Централізоване постачання медикаментів</t>
  </si>
  <si>
    <t>Виплати соцстрах</t>
  </si>
  <si>
    <t>1070.1</t>
  </si>
  <si>
    <t>1070.2</t>
  </si>
  <si>
    <t>1070.3</t>
  </si>
  <si>
    <t>1070.4</t>
  </si>
  <si>
    <t>1120.11.1</t>
  </si>
  <si>
    <t>1120.11.2</t>
  </si>
  <si>
    <t xml:space="preserve">Інші  видатки </t>
  </si>
  <si>
    <t>Інші витрати , в т.ч.</t>
  </si>
  <si>
    <t>1180.1</t>
  </si>
  <si>
    <t>1180.2</t>
  </si>
  <si>
    <t>1180.3</t>
  </si>
  <si>
    <t>1180.4</t>
  </si>
  <si>
    <t>витрати на оплату інших енергоносіїв та інших комунальних послуг втому числі:</t>
  </si>
  <si>
    <t>витрати на  вивіз сміття</t>
  </si>
  <si>
    <t>витрати на дизельне пальне</t>
  </si>
  <si>
    <t>витрати на  дрова</t>
  </si>
  <si>
    <t>1160.5.1</t>
  </si>
  <si>
    <t>1160.5.2</t>
  </si>
  <si>
    <t>1160.5.3</t>
  </si>
  <si>
    <t xml:space="preserve">капітальний ремонт </t>
  </si>
  <si>
    <t>+4000</t>
  </si>
  <si>
    <t>Плановий 2025 рік  (усього)</t>
  </si>
  <si>
    <t>Інші видатки (благодійні кошти)</t>
  </si>
  <si>
    <r>
      <t xml:space="preserve">ФІНАНСОВИЙ ПЛАН  КНП  " Калуський міський центр первинної медико-санітарної допомоги Калуської міської ради" на </t>
    </r>
    <r>
      <rPr>
        <b/>
        <u/>
        <sz val="16"/>
        <rFont val="Times New Roman"/>
        <family val="1"/>
        <charset val="204"/>
      </rPr>
      <t xml:space="preserve"> 2025</t>
    </r>
    <r>
      <rPr>
        <b/>
        <sz val="16"/>
        <rFont val="Times New Roman"/>
        <family val="1"/>
        <charset val="204"/>
      </rPr>
      <t xml:space="preserve"> рік</t>
    </r>
  </si>
  <si>
    <t>1140.1.1</t>
  </si>
  <si>
    <t>Оплата послуг (крім комунальних) всього, з них:</t>
  </si>
  <si>
    <t>поточні ремонти обладнання, комп'ютерної техніки</t>
  </si>
  <si>
    <t>1140.1.2</t>
  </si>
  <si>
    <t>1140.1.3</t>
  </si>
  <si>
    <t>1140.1.4</t>
  </si>
  <si>
    <t>Капітальні видатки, в тому числі:</t>
  </si>
  <si>
    <t>1140.1.5</t>
  </si>
  <si>
    <t>Придбання основних засобів</t>
  </si>
  <si>
    <t>послуги програмного забезпечення медсофт</t>
  </si>
  <si>
    <t xml:space="preserve">витрати на придбання і супровід програмного забезпечення дебет плюс, зв'язок мобільних телефонів </t>
  </si>
  <si>
    <t>витрати на охорону праці та навчання працівників</t>
  </si>
  <si>
    <t>інші джерела власних надходжень( благодійні грошові кошти)</t>
  </si>
  <si>
    <t>86.10</t>
  </si>
  <si>
    <t>Калуська територіальна громада</t>
  </si>
  <si>
    <t>Орган  з питань охорони здоров'я</t>
  </si>
  <si>
    <t>_______    О.С.Мацулевич</t>
  </si>
  <si>
    <t>Факт  2023 року</t>
  </si>
  <si>
    <t>Фінансовий план на  
 2024 рік (зі змінами)</t>
  </si>
  <si>
    <t>дохід (виручка) від реалізації послуг</t>
  </si>
  <si>
    <t>30.09.2025 №238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</si>
</sst>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_₴_-;\-* #,##0.0_₴_-;_-* &quot;-&quot;?_₴_-;_-@_-"/>
    <numFmt numFmtId="167" formatCode="#,##0.00_ ;\-#,##0.00\ "/>
  </numFmts>
  <fonts count="3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Calibri"/>
      <family val="2"/>
      <charset val="204"/>
    </font>
    <font>
      <i/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6"/>
      <name val="Calibri"/>
      <family val="2"/>
      <charset val="204"/>
    </font>
    <font>
      <b/>
      <u/>
      <sz val="16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sz val="14"/>
      <name val="Calibri"/>
      <family val="2"/>
      <charset val="204"/>
    </font>
    <font>
      <b/>
      <i/>
      <sz val="12"/>
      <name val="Times New Roman"/>
      <family val="1"/>
      <charset val="204"/>
    </font>
    <font>
      <i/>
      <sz val="12"/>
      <name val="Calibri"/>
      <family val="2"/>
      <charset val="204"/>
    </font>
    <font>
      <sz val="12"/>
      <name val="Calibri"/>
      <family val="2"/>
      <charset val="204"/>
    </font>
    <font>
      <sz val="12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12"/>
      <name val="Calibri"/>
      <family val="2"/>
      <charset val="204"/>
    </font>
    <font>
      <i/>
      <sz val="24"/>
      <name val="Times New Roman"/>
      <family val="1"/>
      <charset val="204"/>
    </font>
    <font>
      <b/>
      <sz val="12"/>
      <name val="Calibri"/>
      <family val="2"/>
      <charset val="204"/>
    </font>
    <font>
      <b/>
      <sz val="13"/>
      <name val="Times New Roman"/>
      <family val="1"/>
      <charset val="204"/>
    </font>
    <font>
      <b/>
      <sz val="13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</font>
    <font>
      <i/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0" borderId="8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165" fontId="5" fillId="2" borderId="0" xfId="0" applyNumberFormat="1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vertical="center" wrapText="1"/>
    </xf>
    <xf numFmtId="2" fontId="5" fillId="2" borderId="0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165" fontId="20" fillId="2" borderId="0" xfId="0" applyNumberFormat="1" applyFon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165" fontId="12" fillId="2" borderId="0" xfId="0" applyNumberFormat="1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vertical="center" wrapText="1"/>
    </xf>
    <xf numFmtId="0" fontId="30" fillId="2" borderId="0" xfId="0" applyFont="1" applyFill="1" applyAlignment="1">
      <alignment vertical="center" wrapText="1"/>
    </xf>
    <xf numFmtId="0" fontId="12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64" fontId="12" fillId="2" borderId="15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164" fontId="12" fillId="2" borderId="16" xfId="0" applyNumberFormat="1" applyFont="1" applyFill="1" applyBorder="1" applyAlignment="1">
      <alignment horizontal="center" vertical="center" wrapText="1"/>
    </xf>
    <xf numFmtId="164" fontId="21" fillId="2" borderId="15" xfId="0" applyNumberFormat="1" applyFont="1" applyFill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164" fontId="31" fillId="2" borderId="15" xfId="0" applyNumberFormat="1" applyFont="1" applyFill="1" applyBorder="1" applyAlignment="1">
      <alignment horizontal="center" vertical="center" wrapText="1"/>
    </xf>
    <xf numFmtId="164" fontId="5" fillId="2" borderId="19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 wrapText="1"/>
    </xf>
    <xf numFmtId="164" fontId="5" fillId="2" borderId="21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64" fontId="5" fillId="2" borderId="22" xfId="0" applyNumberFormat="1" applyFont="1" applyFill="1" applyBorder="1" applyAlignment="1">
      <alignment horizontal="center" vertical="center" wrapText="1"/>
    </xf>
    <xf numFmtId="164" fontId="32" fillId="2" borderId="15" xfId="0" applyNumberFormat="1" applyFont="1" applyFill="1" applyBorder="1" applyAlignment="1">
      <alignment horizontal="center" vertical="center" wrapText="1"/>
    </xf>
    <xf numFmtId="164" fontId="30" fillId="2" borderId="5" xfId="0" applyNumberFormat="1" applyFont="1" applyFill="1" applyBorder="1" applyAlignment="1">
      <alignment horizontal="center" vertical="center" wrapText="1"/>
    </xf>
    <xf numFmtId="164" fontId="11" fillId="2" borderId="10" xfId="0" applyNumberFormat="1" applyFont="1" applyFill="1" applyBorder="1" applyAlignment="1">
      <alignment horizontal="center" vertical="center" wrapText="1"/>
    </xf>
    <xf numFmtId="164" fontId="30" fillId="2" borderId="19" xfId="0" applyNumberFormat="1" applyFont="1" applyFill="1" applyBorder="1" applyAlignment="1">
      <alignment horizontal="center" vertical="center" wrapText="1"/>
    </xf>
    <xf numFmtId="164" fontId="5" fillId="2" borderId="23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164" fontId="8" fillId="2" borderId="15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12" fillId="2" borderId="24" xfId="0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164" fontId="20" fillId="2" borderId="15" xfId="0" applyNumberFormat="1" applyFont="1" applyFill="1" applyBorder="1" applyAlignment="1">
      <alignment horizontal="center" vertical="center" wrapText="1"/>
    </xf>
    <xf numFmtId="164" fontId="25" fillId="2" borderId="15" xfId="0" applyNumberFormat="1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2" fontId="6" fillId="2" borderId="15" xfId="0" applyNumberFormat="1" applyFont="1" applyFill="1" applyBorder="1" applyAlignment="1">
      <alignment horizontal="center" vertical="center" wrapText="1"/>
    </xf>
    <xf numFmtId="4" fontId="5" fillId="2" borderId="20" xfId="0" applyNumberFormat="1" applyFont="1" applyFill="1" applyBorder="1" applyAlignment="1">
      <alignment horizontal="center" vertical="center" wrapText="1"/>
    </xf>
    <xf numFmtId="164" fontId="5" fillId="2" borderId="25" xfId="0" applyNumberFormat="1" applyFont="1" applyFill="1" applyBorder="1" applyAlignment="1">
      <alignment horizontal="center" vertical="center" wrapText="1"/>
    </xf>
    <xf numFmtId="164" fontId="19" fillId="2" borderId="15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28" fillId="2" borderId="15" xfId="0" applyNumberFormat="1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horizontal="center" vertical="center" wrapText="1"/>
    </xf>
    <xf numFmtId="164" fontId="15" fillId="2" borderId="22" xfId="0" applyNumberFormat="1" applyFont="1" applyFill="1" applyBorder="1" applyAlignment="1">
      <alignment horizontal="center" vertical="center" wrapText="1"/>
    </xf>
    <xf numFmtId="164" fontId="11" fillId="2" borderId="22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19" xfId="0" applyNumberFormat="1" applyFont="1" applyFill="1" applyBorder="1" applyAlignment="1">
      <alignment horizontal="center" vertical="center" wrapText="1"/>
    </xf>
    <xf numFmtId="164" fontId="30" fillId="2" borderId="4" xfId="0" applyNumberFormat="1" applyFont="1" applyFill="1" applyBorder="1" applyAlignment="1">
      <alignment horizontal="center" vertical="center" wrapText="1"/>
    </xf>
    <xf numFmtId="164" fontId="33" fillId="2" borderId="5" xfId="0" applyNumberFormat="1" applyFont="1" applyFill="1" applyBorder="1" applyAlignment="1">
      <alignment horizontal="center" vertical="center" wrapText="1"/>
    </xf>
    <xf numFmtId="164" fontId="15" fillId="2" borderId="26" xfId="0" applyNumberFormat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/>
    </xf>
    <xf numFmtId="4" fontId="6" fillId="2" borderId="15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166" fontId="2" fillId="2" borderId="0" xfId="0" applyNumberFormat="1" applyFont="1" applyFill="1" applyBorder="1" applyAlignment="1">
      <alignment vertical="center" wrapText="1"/>
    </xf>
    <xf numFmtId="49" fontId="5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 shrinkToFit="1"/>
    </xf>
    <xf numFmtId="0" fontId="5" fillId="2" borderId="26" xfId="0" applyFont="1" applyFill="1" applyBorder="1" applyAlignment="1">
      <alignment horizontal="center" vertical="center" wrapText="1" shrinkToFit="1"/>
    </xf>
    <xf numFmtId="0" fontId="5" fillId="2" borderId="28" xfId="0" applyFont="1" applyFill="1" applyBorder="1" applyAlignment="1">
      <alignment horizontal="center" vertical="center" wrapText="1" shrinkToFit="1"/>
    </xf>
    <xf numFmtId="0" fontId="3" fillId="2" borderId="2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11" fillId="2" borderId="30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164" fontId="11" fillId="2" borderId="31" xfId="0" applyNumberFormat="1" applyFont="1" applyFill="1" applyBorder="1" applyAlignment="1">
      <alignment horizontal="center" vertical="center" wrapText="1"/>
    </xf>
    <xf numFmtId="164" fontId="11" fillId="2" borderId="30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vertical="center" wrapText="1"/>
    </xf>
    <xf numFmtId="0" fontId="11" fillId="2" borderId="15" xfId="0" applyFont="1" applyFill="1" applyBorder="1" applyAlignment="1">
      <alignment horizontal="center" vertical="center" wrapText="1"/>
    </xf>
    <xf numFmtId="164" fontId="11" fillId="2" borderId="15" xfId="0" applyNumberFormat="1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wrapText="1"/>
    </xf>
    <xf numFmtId="164" fontId="22" fillId="2" borderId="15" xfId="0" applyNumberFormat="1" applyFont="1" applyFill="1" applyBorder="1" applyAlignment="1">
      <alignment horizontal="center" vertical="center" wrapText="1"/>
    </xf>
    <xf numFmtId="164" fontId="27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11" fillId="2" borderId="32" xfId="0" applyNumberFormat="1" applyFont="1" applyFill="1" applyBorder="1" applyAlignment="1">
      <alignment horizontal="center" vertical="center" wrapText="1"/>
    </xf>
    <xf numFmtId="164" fontId="5" fillId="2" borderId="26" xfId="0" applyNumberFormat="1" applyFont="1" applyFill="1" applyBorder="1" applyAlignment="1">
      <alignment horizontal="center" vertical="center" wrapText="1"/>
    </xf>
    <xf numFmtId="164" fontId="21" fillId="2" borderId="16" xfId="0" applyNumberFormat="1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/>
    </xf>
    <xf numFmtId="164" fontId="5" fillId="2" borderId="3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8" fillId="2" borderId="15" xfId="0" applyFont="1" applyFill="1" applyBorder="1" applyAlignment="1">
      <alignment horizontal="center" vertical="center" wrapText="1"/>
    </xf>
    <xf numFmtId="164" fontId="29" fillId="2" borderId="15" xfId="0" applyNumberFormat="1" applyFont="1" applyFill="1" applyBorder="1" applyAlignment="1">
      <alignment horizontal="center" vertical="center" wrapText="1"/>
    </xf>
    <xf numFmtId="164" fontId="28" fillId="2" borderId="0" xfId="0" applyNumberFormat="1" applyFont="1" applyFill="1" applyBorder="1" applyAlignment="1">
      <alignment vertical="center" wrapText="1"/>
    </xf>
    <xf numFmtId="166" fontId="28" fillId="2" borderId="0" xfId="0" applyNumberFormat="1" applyFont="1" applyFill="1" applyBorder="1" applyAlignment="1">
      <alignment vertical="center" wrapText="1"/>
    </xf>
    <xf numFmtId="0" fontId="28" fillId="2" borderId="15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center" vertical="center" wrapText="1"/>
    </xf>
    <xf numFmtId="164" fontId="8" fillId="2" borderId="26" xfId="0" applyNumberFormat="1" applyFont="1" applyFill="1" applyBorder="1" applyAlignment="1">
      <alignment horizontal="center" vertical="center" wrapText="1"/>
    </xf>
    <xf numFmtId="164" fontId="11" fillId="2" borderId="26" xfId="0" applyNumberFormat="1" applyFont="1" applyFill="1" applyBorder="1" applyAlignment="1">
      <alignment horizontal="center" vertical="center" wrapText="1"/>
    </xf>
    <xf numFmtId="164" fontId="8" fillId="2" borderId="34" xfId="0" applyNumberFormat="1" applyFont="1" applyFill="1" applyBorder="1" applyAlignment="1">
      <alignment horizontal="center" vertical="center" wrapText="1"/>
    </xf>
    <xf numFmtId="164" fontId="8" fillId="2" borderId="21" xfId="0" applyNumberFormat="1" applyFont="1" applyFill="1" applyBorder="1" applyAlignment="1">
      <alignment horizontal="center" vertical="center" wrapText="1"/>
    </xf>
    <xf numFmtId="164" fontId="8" fillId="2" borderId="35" xfId="0" applyNumberFormat="1" applyFont="1" applyFill="1" applyBorder="1" applyAlignment="1">
      <alignment horizontal="center" vertical="center" wrapText="1"/>
    </xf>
    <xf numFmtId="164" fontId="5" fillId="2" borderId="36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164" fontId="30" fillId="2" borderId="21" xfId="0" applyNumberFormat="1" applyFont="1" applyFill="1" applyBorder="1" applyAlignment="1">
      <alignment horizontal="center" vertical="center" wrapText="1"/>
    </xf>
    <xf numFmtId="164" fontId="30" fillId="2" borderId="36" xfId="0" applyNumberFormat="1" applyFont="1" applyFill="1" applyBorder="1" applyAlignment="1">
      <alignment horizontal="center" vertical="center" wrapText="1"/>
    </xf>
    <xf numFmtId="164" fontId="8" fillId="2" borderId="3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14" fontId="17" fillId="2" borderId="37" xfId="0" applyNumberFormat="1" applyFont="1" applyFill="1" applyBorder="1" applyAlignment="1">
      <alignment horizontal="center" vertical="center"/>
    </xf>
    <xf numFmtId="14" fontId="17" fillId="2" borderId="4" xfId="0" applyNumberFormat="1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165" fontId="5" fillId="3" borderId="0" xfId="0" applyNumberFormat="1" applyFont="1" applyFill="1" applyAlignment="1">
      <alignment vertical="center" wrapText="1"/>
    </xf>
    <xf numFmtId="0" fontId="30" fillId="3" borderId="0" xfId="0" applyFont="1" applyFill="1" applyAlignment="1">
      <alignment vertical="center" wrapText="1"/>
    </xf>
    <xf numFmtId="164" fontId="30" fillId="3" borderId="0" xfId="0" applyNumberFormat="1" applyFont="1" applyFill="1" applyAlignment="1">
      <alignment vertical="center" wrapText="1"/>
    </xf>
    <xf numFmtId="165" fontId="30" fillId="3" borderId="0" xfId="0" applyNumberFormat="1" applyFont="1" applyFill="1" applyAlignment="1">
      <alignment vertical="center" wrapText="1"/>
    </xf>
    <xf numFmtId="164" fontId="5" fillId="3" borderId="0" xfId="0" applyNumberFormat="1" applyFont="1" applyFill="1" applyAlignment="1">
      <alignment vertical="center" wrapText="1"/>
    </xf>
    <xf numFmtId="165" fontId="5" fillId="3" borderId="0" xfId="0" applyNumberFormat="1" applyFont="1" applyFill="1" applyBorder="1" applyAlignment="1">
      <alignment vertical="center" wrapText="1"/>
    </xf>
    <xf numFmtId="164" fontId="5" fillId="3" borderId="0" xfId="0" applyNumberFormat="1" applyFont="1" applyFill="1" applyBorder="1" applyAlignment="1">
      <alignment vertical="center" wrapText="1"/>
    </xf>
    <xf numFmtId="2" fontId="5" fillId="2" borderId="21" xfId="0" applyNumberFormat="1" applyFont="1" applyFill="1" applyBorder="1" applyAlignment="1">
      <alignment horizontal="center" vertical="center" wrapText="1"/>
    </xf>
    <xf numFmtId="2" fontId="5" fillId="2" borderId="36" xfId="0" applyNumberFormat="1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 wrapText="1"/>
    </xf>
    <xf numFmtId="2" fontId="5" fillId="2" borderId="26" xfId="0" applyNumberFormat="1" applyFont="1" applyFill="1" applyBorder="1" applyAlignment="1">
      <alignment horizontal="center" vertical="center" wrapText="1"/>
    </xf>
    <xf numFmtId="4" fontId="5" fillId="2" borderId="0" xfId="0" applyNumberFormat="1" applyFont="1" applyFill="1" applyAlignment="1">
      <alignment vertical="center" wrapText="1"/>
    </xf>
    <xf numFmtId="4" fontId="5" fillId="2" borderId="21" xfId="0" applyNumberFormat="1" applyFont="1" applyFill="1" applyBorder="1" applyAlignment="1">
      <alignment horizontal="center" vertical="center" wrapText="1"/>
    </xf>
    <xf numFmtId="167" fontId="5" fillId="2" borderId="36" xfId="0" applyNumberFormat="1" applyFont="1" applyFill="1" applyBorder="1" applyAlignment="1">
      <alignment horizontal="center" vertical="center" wrapText="1"/>
    </xf>
    <xf numFmtId="164" fontId="30" fillId="2" borderId="26" xfId="0" applyNumberFormat="1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164" fontId="35" fillId="2" borderId="4" xfId="0" applyNumberFormat="1" applyFont="1" applyFill="1" applyBorder="1" applyAlignment="1">
      <alignment horizontal="center" vertical="center" wrapText="1"/>
    </xf>
    <xf numFmtId="164" fontId="35" fillId="2" borderId="21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0" fontId="17" fillId="2" borderId="44" xfId="0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7" fillId="2" borderId="43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41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 vertical="center"/>
    </xf>
    <xf numFmtId="0" fontId="17" fillId="0" borderId="10" xfId="0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left" vertical="center"/>
    </xf>
    <xf numFmtId="0" fontId="17" fillId="0" borderId="8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2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22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9"/>
  <sheetViews>
    <sheetView tabSelected="1" view="pageBreakPreview" zoomScale="80" zoomScaleNormal="80" zoomScaleSheetLayoutView="80" workbookViewId="0">
      <selection activeCell="G7" sqref="G7"/>
    </sheetView>
  </sheetViews>
  <sheetFormatPr defaultRowHeight="30" x14ac:dyDescent="0.25"/>
  <cols>
    <col min="1" max="1" width="73.85546875" style="1" customWidth="1"/>
    <col min="2" max="2" width="9.42578125" style="56" customWidth="1"/>
    <col min="3" max="3" width="14.7109375" style="2" customWidth="1"/>
    <col min="4" max="4" width="15.85546875" style="85" customWidth="1"/>
    <col min="5" max="5" width="16.7109375" style="85" customWidth="1"/>
    <col min="6" max="6" width="16.85546875" style="120" customWidth="1"/>
    <col min="7" max="7" width="16.140625" style="120" customWidth="1"/>
    <col min="8" max="8" width="14.42578125" style="120" customWidth="1"/>
    <col min="9" max="9" width="14.28515625" style="120" customWidth="1"/>
    <col min="10" max="10" width="14" style="120" customWidth="1"/>
    <col min="11" max="11" width="19.42578125" style="2" customWidth="1"/>
    <col min="12" max="12" width="9.140625" style="9" hidden="1" customWidth="1"/>
    <col min="13" max="13" width="19.7109375" style="9" customWidth="1"/>
    <col min="14" max="14" width="19.140625" style="9" customWidth="1"/>
    <col min="15" max="15" width="12" style="9" bestFit="1" customWidth="1"/>
    <col min="16" max="16" width="11.28515625" style="9" bestFit="1" customWidth="1"/>
    <col min="17" max="17" width="12" style="9" bestFit="1" customWidth="1"/>
    <col min="18" max="16384" width="9.140625" style="9"/>
  </cols>
  <sheetData>
    <row r="1" spans="1:12" s="190" customFormat="1" ht="46.5" customHeight="1" x14ac:dyDescent="0.25">
      <c r="A1" s="190" t="s">
        <v>245</v>
      </c>
      <c r="B1" s="56"/>
      <c r="C1" s="89"/>
      <c r="D1" s="89"/>
      <c r="E1" s="89"/>
      <c r="F1" s="89"/>
      <c r="G1" s="227" t="s">
        <v>249</v>
      </c>
      <c r="H1" s="227"/>
      <c r="I1" s="227"/>
      <c r="J1" s="227"/>
      <c r="K1" s="227"/>
    </row>
    <row r="2" spans="1:12" s="133" customFormat="1" ht="20.25" customHeight="1" x14ac:dyDescent="0.25">
      <c r="B2" s="57"/>
      <c r="C2" s="77"/>
      <c r="D2" s="77"/>
      <c r="E2" s="77"/>
      <c r="F2" s="77"/>
      <c r="G2" s="191"/>
      <c r="H2" s="191"/>
      <c r="I2" s="191"/>
      <c r="J2" s="191"/>
      <c r="K2" s="191"/>
    </row>
    <row r="3" spans="1:12" s="133" customFormat="1" ht="19.5" x14ac:dyDescent="0.25">
      <c r="A3" s="224"/>
      <c r="B3" s="58"/>
      <c r="C3" s="25"/>
      <c r="D3" s="25"/>
      <c r="E3" s="25"/>
      <c r="F3" s="25"/>
      <c r="G3" s="224" t="s">
        <v>0</v>
      </c>
      <c r="H3" s="224"/>
      <c r="I3" s="224"/>
      <c r="J3" s="224"/>
      <c r="K3" s="224"/>
    </row>
    <row r="4" spans="1:12" s="133" customFormat="1" ht="24" customHeight="1" x14ac:dyDescent="0.25">
      <c r="A4" s="224" t="s">
        <v>1</v>
      </c>
      <c r="B4" s="58"/>
      <c r="C4" s="25"/>
      <c r="D4" s="25"/>
      <c r="E4" s="25"/>
      <c r="F4" s="25"/>
      <c r="G4" s="224"/>
      <c r="H4" s="224"/>
      <c r="I4" s="224"/>
      <c r="J4" s="224"/>
      <c r="K4" s="224"/>
    </row>
    <row r="5" spans="1:12" s="133" customFormat="1" ht="24" customHeight="1" x14ac:dyDescent="0.25">
      <c r="A5" s="224" t="s">
        <v>195</v>
      </c>
      <c r="B5" s="58"/>
      <c r="C5" s="25"/>
      <c r="D5" s="25"/>
      <c r="E5" s="25"/>
      <c r="F5" s="25"/>
      <c r="G5" s="228" t="s">
        <v>334</v>
      </c>
      <c r="H5" s="229"/>
      <c r="I5" s="229"/>
      <c r="J5" s="229"/>
      <c r="K5" s="229"/>
    </row>
    <row r="6" spans="1:12" s="133" customFormat="1" ht="24" customHeight="1" x14ac:dyDescent="0.25">
      <c r="A6" s="224" t="s">
        <v>240</v>
      </c>
      <c r="B6" s="58"/>
      <c r="C6" s="25"/>
      <c r="D6" s="25"/>
      <c r="E6" s="25"/>
      <c r="F6" s="25"/>
      <c r="G6" s="224" t="s">
        <v>387</v>
      </c>
      <c r="H6" s="224"/>
      <c r="I6" s="224"/>
      <c r="J6" s="224"/>
      <c r="K6" s="224"/>
    </row>
    <row r="7" spans="1:12" s="133" customFormat="1" ht="24" customHeight="1" thickBot="1" x14ac:dyDescent="0.3">
      <c r="A7" s="224" t="s">
        <v>246</v>
      </c>
      <c r="B7" s="58"/>
      <c r="C7" s="25"/>
      <c r="D7" s="25"/>
      <c r="E7" s="25"/>
      <c r="F7" s="25"/>
      <c r="G7" s="25"/>
      <c r="H7" s="25"/>
      <c r="I7" s="25"/>
      <c r="J7" s="25"/>
      <c r="K7" s="25"/>
    </row>
    <row r="8" spans="1:12" s="133" customFormat="1" ht="24" customHeight="1" x14ac:dyDescent="0.25">
      <c r="A8" s="224" t="s">
        <v>2</v>
      </c>
      <c r="B8" s="58"/>
      <c r="C8" s="25"/>
      <c r="D8" s="25"/>
      <c r="E8" s="25"/>
      <c r="F8" s="25"/>
      <c r="G8" s="25"/>
      <c r="H8" s="25"/>
      <c r="I8" s="230" t="s">
        <v>3</v>
      </c>
      <c r="J8" s="231"/>
      <c r="K8" s="192"/>
      <c r="L8" s="6" t="s">
        <v>4</v>
      </c>
    </row>
    <row r="9" spans="1:12" s="133" customFormat="1" ht="24" customHeight="1" x14ac:dyDescent="0.25">
      <c r="A9" s="224" t="s">
        <v>1</v>
      </c>
      <c r="B9" s="58"/>
      <c r="C9" s="25"/>
      <c r="D9" s="25"/>
      <c r="E9" s="25"/>
      <c r="F9" s="25"/>
      <c r="G9" s="25"/>
      <c r="H9" s="25"/>
      <c r="I9" s="225" t="s">
        <v>330</v>
      </c>
      <c r="J9" s="226"/>
      <c r="K9" s="193"/>
      <c r="L9" s="6"/>
    </row>
    <row r="10" spans="1:12" s="133" customFormat="1" ht="24" customHeight="1" x14ac:dyDescent="0.25">
      <c r="A10" s="224" t="s">
        <v>247</v>
      </c>
      <c r="B10" s="58"/>
      <c r="C10" s="25"/>
      <c r="D10" s="25"/>
      <c r="E10" s="25"/>
      <c r="F10" s="25"/>
      <c r="G10" s="25"/>
      <c r="H10" s="25"/>
      <c r="I10" s="225" t="s">
        <v>5</v>
      </c>
      <c r="J10" s="226"/>
      <c r="K10" s="193"/>
      <c r="L10" s="6"/>
    </row>
    <row r="11" spans="1:12" s="133" customFormat="1" ht="24" customHeight="1" x14ac:dyDescent="0.25">
      <c r="A11" s="224" t="s">
        <v>240</v>
      </c>
      <c r="B11" s="58"/>
      <c r="C11" s="25"/>
      <c r="D11" s="25"/>
      <c r="E11" s="25"/>
      <c r="F11" s="25"/>
      <c r="G11" s="25"/>
      <c r="H11" s="25"/>
      <c r="I11" s="225" t="s">
        <v>6</v>
      </c>
      <c r="J11" s="226"/>
      <c r="K11" s="193">
        <v>45909</v>
      </c>
      <c r="L11" s="6"/>
    </row>
    <row r="12" spans="1:12" s="133" customFormat="1" ht="24" customHeight="1" thickBot="1" x14ac:dyDescent="0.3">
      <c r="A12" s="224" t="s">
        <v>248</v>
      </c>
      <c r="B12" s="58"/>
      <c r="C12" s="25"/>
      <c r="D12" s="25"/>
      <c r="E12" s="25"/>
      <c r="F12" s="25"/>
      <c r="G12" s="25"/>
      <c r="H12" s="25"/>
      <c r="I12" s="232" t="s">
        <v>7</v>
      </c>
      <c r="J12" s="233"/>
      <c r="K12" s="194"/>
      <c r="L12" s="6"/>
    </row>
    <row r="13" spans="1:12" s="133" customFormat="1" ht="19.5" x14ac:dyDescent="0.25">
      <c r="A13" s="224" t="s">
        <v>2</v>
      </c>
      <c r="B13" s="58"/>
      <c r="C13" s="25"/>
      <c r="D13" s="25"/>
      <c r="E13" s="25"/>
      <c r="F13" s="25"/>
      <c r="G13" s="25"/>
      <c r="H13" s="25"/>
      <c r="I13" s="25"/>
      <c r="J13" s="25"/>
      <c r="K13" s="25"/>
    </row>
    <row r="14" spans="1:12" s="133" customFormat="1" ht="18" customHeight="1" thickBot="1" x14ac:dyDescent="0.3">
      <c r="A14" s="224"/>
      <c r="B14" s="58"/>
      <c r="C14" s="195"/>
      <c r="D14" s="196"/>
      <c r="E14" s="196"/>
      <c r="F14" s="196"/>
      <c r="G14" s="25"/>
      <c r="H14" s="25"/>
      <c r="I14" s="234"/>
      <c r="J14" s="234"/>
      <c r="K14" s="25"/>
    </row>
    <row r="15" spans="1:12" s="5" customFormat="1" ht="18" customHeight="1" thickBot="1" x14ac:dyDescent="0.3">
      <c r="A15" s="26" t="s">
        <v>8</v>
      </c>
      <c r="B15" s="235">
        <v>2025</v>
      </c>
      <c r="C15" s="236"/>
      <c r="D15" s="236"/>
      <c r="E15" s="236"/>
      <c r="F15" s="236"/>
      <c r="G15" s="236"/>
      <c r="H15" s="237"/>
      <c r="I15" s="238" t="s">
        <v>9</v>
      </c>
      <c r="J15" s="239"/>
      <c r="K15" s="240"/>
      <c r="L15" s="7"/>
    </row>
    <row r="16" spans="1:12" s="5" customFormat="1" ht="40.5" customHeight="1" thickBot="1" x14ac:dyDescent="0.3">
      <c r="A16" s="27" t="s">
        <v>10</v>
      </c>
      <c r="B16" s="241" t="s">
        <v>196</v>
      </c>
      <c r="C16" s="242"/>
      <c r="D16" s="242"/>
      <c r="E16" s="242"/>
      <c r="F16" s="242"/>
      <c r="G16" s="242"/>
      <c r="H16" s="243"/>
      <c r="I16" s="238" t="s">
        <v>11</v>
      </c>
      <c r="J16" s="240"/>
      <c r="K16" s="123">
        <v>26482717</v>
      </c>
      <c r="L16" s="7"/>
    </row>
    <row r="17" spans="1:12" s="5" customFormat="1" ht="18" customHeight="1" thickBot="1" x14ac:dyDescent="0.3">
      <c r="A17" s="27" t="s">
        <v>12</v>
      </c>
      <c r="B17" s="241" t="s">
        <v>191</v>
      </c>
      <c r="C17" s="242"/>
      <c r="D17" s="242"/>
      <c r="E17" s="242"/>
      <c r="F17" s="242"/>
      <c r="G17" s="242"/>
      <c r="H17" s="243"/>
      <c r="I17" s="238" t="s">
        <v>13</v>
      </c>
      <c r="J17" s="240"/>
      <c r="K17" s="123">
        <v>430</v>
      </c>
      <c r="L17" s="7"/>
    </row>
    <row r="18" spans="1:12" s="5" customFormat="1" ht="24" customHeight="1" thickBot="1" x14ac:dyDescent="0.3">
      <c r="A18" s="27" t="s">
        <v>14</v>
      </c>
      <c r="B18" s="241" t="s">
        <v>381</v>
      </c>
      <c r="C18" s="242"/>
      <c r="D18" s="242"/>
      <c r="E18" s="242"/>
      <c r="F18" s="242"/>
      <c r="G18" s="242"/>
      <c r="H18" s="243"/>
      <c r="I18" s="238" t="s">
        <v>15</v>
      </c>
      <c r="J18" s="240"/>
      <c r="K18" s="123">
        <v>2610490000</v>
      </c>
      <c r="L18" s="7"/>
    </row>
    <row r="19" spans="1:12" s="5" customFormat="1" ht="18" customHeight="1" thickBot="1" x14ac:dyDescent="0.3">
      <c r="A19" s="27" t="s">
        <v>16</v>
      </c>
      <c r="B19" s="241"/>
      <c r="C19" s="242"/>
      <c r="D19" s="242"/>
      <c r="E19" s="242"/>
      <c r="F19" s="242"/>
      <c r="G19" s="242"/>
      <c r="H19" s="243"/>
      <c r="I19" s="238" t="s">
        <v>17</v>
      </c>
      <c r="J19" s="240"/>
      <c r="K19" s="123"/>
      <c r="L19" s="7"/>
    </row>
    <row r="20" spans="1:12" s="5" customFormat="1" ht="18" customHeight="1" thickBot="1" x14ac:dyDescent="0.3">
      <c r="A20" s="27" t="s">
        <v>18</v>
      </c>
      <c r="B20" s="241" t="s">
        <v>382</v>
      </c>
      <c r="C20" s="242"/>
      <c r="D20" s="242"/>
      <c r="E20" s="242"/>
      <c r="F20" s="242"/>
      <c r="G20" s="242"/>
      <c r="H20" s="243"/>
      <c r="I20" s="238" t="s">
        <v>19</v>
      </c>
      <c r="J20" s="240"/>
      <c r="K20" s="123"/>
      <c r="L20" s="7"/>
    </row>
    <row r="21" spans="1:12" s="5" customFormat="1" ht="18" customHeight="1" thickBot="1" x14ac:dyDescent="0.3">
      <c r="A21" s="27" t="s">
        <v>20</v>
      </c>
      <c r="B21" s="241" t="s">
        <v>192</v>
      </c>
      <c r="C21" s="242"/>
      <c r="D21" s="242"/>
      <c r="E21" s="242"/>
      <c r="F21" s="242"/>
      <c r="G21" s="242"/>
      <c r="H21" s="243"/>
      <c r="I21" s="238" t="s">
        <v>21</v>
      </c>
      <c r="J21" s="240"/>
      <c r="K21" s="123" t="s">
        <v>380</v>
      </c>
      <c r="L21" s="7"/>
    </row>
    <row r="22" spans="1:12" s="5" customFormat="1" ht="18" customHeight="1" thickBot="1" x14ac:dyDescent="0.3">
      <c r="A22" s="27" t="s">
        <v>22</v>
      </c>
      <c r="B22" s="241" t="s">
        <v>23</v>
      </c>
      <c r="C22" s="242"/>
      <c r="D22" s="242"/>
      <c r="E22" s="242"/>
      <c r="F22" s="242"/>
      <c r="G22" s="242"/>
      <c r="H22" s="243"/>
      <c r="I22" s="122"/>
      <c r="J22" s="123"/>
      <c r="K22" s="123"/>
      <c r="L22" s="8"/>
    </row>
    <row r="23" spans="1:12" s="5" customFormat="1" ht="18" customHeight="1" thickBot="1" x14ac:dyDescent="0.3">
      <c r="A23" s="121" t="s">
        <v>24</v>
      </c>
      <c r="B23" s="241" t="s">
        <v>193</v>
      </c>
      <c r="C23" s="242"/>
      <c r="D23" s="242"/>
      <c r="E23" s="242"/>
      <c r="F23" s="242"/>
      <c r="G23" s="242"/>
      <c r="H23" s="243"/>
      <c r="I23" s="122"/>
      <c r="J23" s="123"/>
      <c r="K23" s="75"/>
      <c r="L23" s="7"/>
    </row>
    <row r="24" spans="1:12" s="5" customFormat="1" ht="18" customHeight="1" thickBot="1" x14ac:dyDescent="0.3">
      <c r="A24" s="121" t="s">
        <v>25</v>
      </c>
      <c r="B24" s="244">
        <v>470.75</v>
      </c>
      <c r="C24" s="245"/>
      <c r="D24" s="245"/>
      <c r="E24" s="245"/>
      <c r="F24" s="245"/>
      <c r="G24" s="245"/>
      <c r="H24" s="246"/>
      <c r="I24" s="238" t="s">
        <v>26</v>
      </c>
      <c r="J24" s="240"/>
      <c r="K24" s="75"/>
      <c r="L24" s="7"/>
    </row>
    <row r="25" spans="1:12" s="5" customFormat="1" ht="18" customHeight="1" thickBot="1" x14ac:dyDescent="0.3">
      <c r="A25" s="121" t="s">
        <v>27</v>
      </c>
      <c r="B25" s="241" t="s">
        <v>197</v>
      </c>
      <c r="C25" s="242"/>
      <c r="D25" s="242"/>
      <c r="E25" s="242"/>
      <c r="F25" s="242"/>
      <c r="G25" s="242"/>
      <c r="H25" s="243"/>
      <c r="I25" s="238" t="s">
        <v>28</v>
      </c>
      <c r="J25" s="240"/>
      <c r="K25" s="75"/>
      <c r="L25" s="7"/>
    </row>
    <row r="26" spans="1:12" s="5" customFormat="1" ht="18" customHeight="1" thickBot="1" x14ac:dyDescent="0.3">
      <c r="A26" s="121" t="s">
        <v>29</v>
      </c>
      <c r="B26" s="241">
        <v>347262474</v>
      </c>
      <c r="C26" s="242"/>
      <c r="D26" s="242"/>
      <c r="E26" s="242"/>
      <c r="F26" s="242"/>
      <c r="G26" s="242"/>
      <c r="H26" s="243"/>
      <c r="I26" s="124"/>
      <c r="J26" s="124"/>
      <c r="K26" s="76"/>
      <c r="L26" s="8"/>
    </row>
    <row r="27" spans="1:12" s="5" customFormat="1" ht="18" customHeight="1" thickBot="1" x14ac:dyDescent="0.3">
      <c r="A27" s="121" t="s">
        <v>30</v>
      </c>
      <c r="B27" s="241" t="s">
        <v>198</v>
      </c>
      <c r="C27" s="242"/>
      <c r="D27" s="242"/>
      <c r="E27" s="242"/>
      <c r="F27" s="242"/>
      <c r="G27" s="242"/>
      <c r="H27" s="243"/>
      <c r="I27" s="24"/>
      <c r="J27" s="24"/>
      <c r="K27" s="24"/>
    </row>
    <row r="28" spans="1:12" s="133" customFormat="1" ht="15" customHeight="1" x14ac:dyDescent="0.25">
      <c r="A28" s="131"/>
      <c r="B28" s="132"/>
      <c r="C28" s="77"/>
      <c r="D28" s="77"/>
      <c r="E28" s="77"/>
      <c r="F28" s="77"/>
      <c r="G28" s="77"/>
      <c r="H28" s="77"/>
      <c r="I28" s="77"/>
      <c r="J28" s="77"/>
      <c r="K28" s="77"/>
    </row>
    <row r="29" spans="1:12" s="133" customFormat="1" ht="45.75" customHeight="1" x14ac:dyDescent="0.25">
      <c r="A29" s="247" t="s">
        <v>366</v>
      </c>
      <c r="B29" s="247"/>
      <c r="C29" s="247"/>
      <c r="D29" s="247"/>
      <c r="E29" s="247"/>
      <c r="F29" s="247"/>
      <c r="G29" s="247"/>
      <c r="H29" s="247"/>
      <c r="I29" s="247"/>
      <c r="J29" s="247"/>
      <c r="K29" s="77"/>
    </row>
    <row r="30" spans="1:12" s="133" customFormat="1" ht="33" customHeight="1" thickBot="1" x14ac:dyDescent="0.3">
      <c r="A30" s="134"/>
      <c r="B30" s="132"/>
      <c r="C30" s="134"/>
      <c r="D30" s="134"/>
      <c r="E30" s="134"/>
      <c r="F30" s="134"/>
      <c r="G30" s="134"/>
      <c r="H30" s="134"/>
      <c r="I30" s="134"/>
      <c r="J30" s="223" t="s">
        <v>31</v>
      </c>
      <c r="K30" s="77"/>
    </row>
    <row r="31" spans="1:12" s="133" customFormat="1" ht="37.5" customHeight="1" thickBot="1" x14ac:dyDescent="0.3">
      <c r="A31" s="248" t="s">
        <v>32</v>
      </c>
      <c r="B31" s="250" t="s">
        <v>106</v>
      </c>
      <c r="C31" s="252" t="s">
        <v>33</v>
      </c>
      <c r="D31" s="252" t="s">
        <v>384</v>
      </c>
      <c r="E31" s="252" t="s">
        <v>385</v>
      </c>
      <c r="F31" s="252" t="s">
        <v>364</v>
      </c>
      <c r="G31" s="254" t="s">
        <v>34</v>
      </c>
      <c r="H31" s="255"/>
      <c r="I31" s="255"/>
      <c r="J31" s="256"/>
      <c r="K31" s="252" t="s">
        <v>35</v>
      </c>
    </row>
    <row r="32" spans="1:12" s="133" customFormat="1" ht="86.25" customHeight="1" thickBot="1" x14ac:dyDescent="0.3">
      <c r="A32" s="249"/>
      <c r="B32" s="251"/>
      <c r="C32" s="253"/>
      <c r="D32" s="253"/>
      <c r="E32" s="253"/>
      <c r="F32" s="253"/>
      <c r="G32" s="135" t="s">
        <v>36</v>
      </c>
      <c r="H32" s="136" t="s">
        <v>37</v>
      </c>
      <c r="I32" s="137" t="s">
        <v>38</v>
      </c>
      <c r="J32" s="136" t="s">
        <v>39</v>
      </c>
      <c r="K32" s="253"/>
    </row>
    <row r="33" spans="1:16" s="143" customFormat="1" ht="17.25" customHeight="1" thickBot="1" x14ac:dyDescent="0.3">
      <c r="A33" s="138">
        <v>1</v>
      </c>
      <c r="B33" s="139"/>
      <c r="C33" s="140">
        <v>2</v>
      </c>
      <c r="D33" s="140">
        <v>3</v>
      </c>
      <c r="E33" s="140">
        <v>4</v>
      </c>
      <c r="F33" s="140">
        <v>5</v>
      </c>
      <c r="G33" s="141">
        <v>6</v>
      </c>
      <c r="H33" s="142">
        <v>7</v>
      </c>
      <c r="I33" s="142">
        <v>8</v>
      </c>
      <c r="J33" s="140">
        <v>9</v>
      </c>
      <c r="K33" s="140">
        <v>10</v>
      </c>
    </row>
    <row r="34" spans="1:16" s="18" customFormat="1" ht="32.25" customHeight="1" x14ac:dyDescent="0.25">
      <c r="A34" s="144" t="s">
        <v>40</v>
      </c>
      <c r="B34" s="145">
        <v>1</v>
      </c>
      <c r="C34" s="146">
        <v>1000</v>
      </c>
      <c r="D34" s="147"/>
      <c r="E34" s="147"/>
      <c r="F34" s="147"/>
      <c r="G34" s="148"/>
      <c r="H34" s="147"/>
      <c r="I34" s="147"/>
      <c r="J34" s="147"/>
      <c r="K34" s="147"/>
      <c r="O34" s="29"/>
    </row>
    <row r="35" spans="1:16" s="19" customFormat="1" ht="61.9" customHeight="1" x14ac:dyDescent="0.25">
      <c r="A35" s="149" t="s">
        <v>41</v>
      </c>
      <c r="B35" s="34">
        <f>B34+1</f>
        <v>2</v>
      </c>
      <c r="C35" s="150">
        <v>1010</v>
      </c>
      <c r="D35" s="151">
        <f t="shared" ref="D35:J35" si="0">D36+D39+D40+D44+D45+D56</f>
        <v>184447.30000000002</v>
      </c>
      <c r="E35" s="151">
        <f t="shared" si="0"/>
        <v>154027.40000000002</v>
      </c>
      <c r="F35" s="151">
        <f>F36+F39+F40+F44+F45+F56</f>
        <v>187548.30000000002</v>
      </c>
      <c r="G35" s="151">
        <f t="shared" si="0"/>
        <v>49057.8</v>
      </c>
      <c r="H35" s="151">
        <f t="shared" si="0"/>
        <v>49797.200000000004</v>
      </c>
      <c r="I35" s="151">
        <f t="shared" si="0"/>
        <v>48673.399999999994</v>
      </c>
      <c r="J35" s="151">
        <f t="shared" si="0"/>
        <v>40019.9</v>
      </c>
      <c r="K35" s="151"/>
      <c r="M35" s="102">
        <f>G35+H35+I35+J35</f>
        <v>187548.3</v>
      </c>
    </row>
    <row r="36" spans="1:16" s="10" customFormat="1" ht="21" customHeight="1" x14ac:dyDescent="0.25">
      <c r="A36" s="35" t="s">
        <v>218</v>
      </c>
      <c r="B36" s="34">
        <f t="shared" ref="B36:B99" si="1">B35+1</f>
        <v>3</v>
      </c>
      <c r="C36" s="33">
        <v>1020</v>
      </c>
      <c r="D36" s="63">
        <f>D37+D38</f>
        <v>0</v>
      </c>
      <c r="E36" s="63">
        <f>E37+E38</f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/>
    </row>
    <row r="37" spans="1:16" s="47" customFormat="1" ht="21" customHeight="1" x14ac:dyDescent="0.25">
      <c r="A37" s="44" t="s">
        <v>241</v>
      </c>
      <c r="B37" s="34">
        <f t="shared" si="1"/>
        <v>4</v>
      </c>
      <c r="C37" s="34" t="s">
        <v>214</v>
      </c>
      <c r="D37" s="62">
        <v>0</v>
      </c>
      <c r="E37" s="62">
        <v>0</v>
      </c>
      <c r="F37" s="66">
        <v>0</v>
      </c>
      <c r="G37" s="62">
        <v>0</v>
      </c>
      <c r="H37" s="62">
        <v>0</v>
      </c>
      <c r="I37" s="62">
        <v>0</v>
      </c>
      <c r="J37" s="62">
        <v>0</v>
      </c>
      <c r="K37" s="62"/>
    </row>
    <row r="38" spans="1:16" s="47" customFormat="1" ht="46.5" customHeight="1" x14ac:dyDescent="0.25">
      <c r="A38" s="152" t="s">
        <v>216</v>
      </c>
      <c r="B38" s="34">
        <f t="shared" si="1"/>
        <v>5</v>
      </c>
      <c r="C38" s="34" t="s">
        <v>215</v>
      </c>
      <c r="D38" s="62">
        <v>0</v>
      </c>
      <c r="E38" s="62">
        <v>0</v>
      </c>
      <c r="F38" s="66">
        <v>0</v>
      </c>
      <c r="G38" s="62">
        <v>0</v>
      </c>
      <c r="H38" s="62">
        <v>0</v>
      </c>
      <c r="I38" s="62">
        <v>0</v>
      </c>
      <c r="J38" s="62">
        <v>0</v>
      </c>
      <c r="K38" s="62"/>
    </row>
    <row r="39" spans="1:16" s="10" customFormat="1" ht="36" customHeight="1" x14ac:dyDescent="0.25">
      <c r="A39" s="35" t="s">
        <v>91</v>
      </c>
      <c r="B39" s="34">
        <f>B38+1</f>
        <v>6</v>
      </c>
      <c r="C39" s="33">
        <v>1030</v>
      </c>
      <c r="D39" s="63">
        <v>149799.6</v>
      </c>
      <c r="E39" s="63">
        <v>136000</v>
      </c>
      <c r="F39" s="63">
        <f>G39+H39+I39+J39</f>
        <v>153731.40000000002</v>
      </c>
      <c r="G39" s="63">
        <v>39153.4</v>
      </c>
      <c r="H39" s="63">
        <v>38150.800000000003</v>
      </c>
      <c r="I39" s="63">
        <v>41064.199999999997</v>
      </c>
      <c r="J39" s="63">
        <v>35363</v>
      </c>
      <c r="K39" s="63"/>
      <c r="M39" s="30">
        <v>123093.6</v>
      </c>
    </row>
    <row r="40" spans="1:16" s="10" customFormat="1" ht="21" customHeight="1" x14ac:dyDescent="0.25">
      <c r="A40" s="35" t="s">
        <v>119</v>
      </c>
      <c r="B40" s="34">
        <f t="shared" si="1"/>
        <v>7</v>
      </c>
      <c r="C40" s="33">
        <v>1040</v>
      </c>
      <c r="D40" s="63">
        <v>2761.1</v>
      </c>
      <c r="E40" s="63">
        <v>4564.7</v>
      </c>
      <c r="F40" s="63">
        <f>F41</f>
        <v>5323.7</v>
      </c>
      <c r="G40" s="63">
        <f>G41</f>
        <v>1726.8</v>
      </c>
      <c r="H40" s="63">
        <f>H41</f>
        <v>1040</v>
      </c>
      <c r="I40" s="63">
        <f>I41+I42+I43</f>
        <v>535.6</v>
      </c>
      <c r="J40" s="63">
        <f>J41</f>
        <v>2021.3</v>
      </c>
      <c r="K40" s="63"/>
      <c r="M40" s="30">
        <f>M39-F39</f>
        <v>-30637.800000000017</v>
      </c>
      <c r="P40" s="28"/>
    </row>
    <row r="41" spans="1:16" s="47" customFormat="1" ht="21" customHeight="1" x14ac:dyDescent="0.25">
      <c r="A41" s="44" t="s">
        <v>120</v>
      </c>
      <c r="B41" s="34">
        <f t="shared" si="1"/>
        <v>8</v>
      </c>
      <c r="C41" s="34" t="s">
        <v>121</v>
      </c>
      <c r="D41" s="62">
        <v>2761.1</v>
      </c>
      <c r="E41" s="62">
        <v>4564.7</v>
      </c>
      <c r="F41" s="66">
        <f>G41+H41+I41+J41</f>
        <v>5323.7</v>
      </c>
      <c r="G41" s="62">
        <v>1726.8</v>
      </c>
      <c r="H41" s="62">
        <v>1040</v>
      </c>
      <c r="I41" s="62">
        <v>535.6</v>
      </c>
      <c r="J41" s="62">
        <v>2021.3</v>
      </c>
      <c r="K41" s="62"/>
    </row>
    <row r="42" spans="1:16" s="47" customFormat="1" ht="21" customHeight="1" x14ac:dyDescent="0.25">
      <c r="A42" s="44" t="s">
        <v>122</v>
      </c>
      <c r="B42" s="34">
        <f t="shared" si="1"/>
        <v>9</v>
      </c>
      <c r="C42" s="34" t="s">
        <v>123</v>
      </c>
      <c r="D42" s="62">
        <v>0</v>
      </c>
      <c r="E42" s="62">
        <v>0</v>
      </c>
      <c r="F42" s="66">
        <v>0</v>
      </c>
      <c r="G42" s="62">
        <v>0</v>
      </c>
      <c r="H42" s="62">
        <v>0</v>
      </c>
      <c r="I42" s="62">
        <v>0</v>
      </c>
      <c r="J42" s="62">
        <v>0</v>
      </c>
      <c r="K42" s="62"/>
    </row>
    <row r="43" spans="1:16" s="47" customFormat="1" ht="21" customHeight="1" x14ac:dyDescent="0.25">
      <c r="A43" s="44" t="s">
        <v>124</v>
      </c>
      <c r="B43" s="34">
        <f t="shared" si="1"/>
        <v>10</v>
      </c>
      <c r="C43" s="34" t="s">
        <v>125</v>
      </c>
      <c r="D43" s="62">
        <v>0</v>
      </c>
      <c r="E43" s="62">
        <v>0</v>
      </c>
      <c r="F43" s="66">
        <v>0</v>
      </c>
      <c r="G43" s="62">
        <v>0</v>
      </c>
      <c r="H43" s="62">
        <v>0</v>
      </c>
      <c r="I43" s="62">
        <v>0</v>
      </c>
      <c r="J43" s="62">
        <v>0</v>
      </c>
      <c r="K43" s="62"/>
      <c r="O43" s="49"/>
    </row>
    <row r="44" spans="1:16" s="10" customFormat="1" ht="38.25" customHeight="1" x14ac:dyDescent="0.25">
      <c r="A44" s="35" t="s">
        <v>126</v>
      </c>
      <c r="B44" s="34">
        <f t="shared" si="1"/>
        <v>11</v>
      </c>
      <c r="C44" s="33">
        <v>1050</v>
      </c>
      <c r="D44" s="63">
        <v>12113.7</v>
      </c>
      <c r="E44" s="63">
        <v>7944.7</v>
      </c>
      <c r="F44" s="87">
        <f t="shared" ref="F44:F50" si="2">G44+H44+I44+J44</f>
        <v>8162.2999999999993</v>
      </c>
      <c r="G44" s="63">
        <v>1815.5</v>
      </c>
      <c r="H44" s="63">
        <v>2015.6</v>
      </c>
      <c r="I44" s="63">
        <v>2715.6</v>
      </c>
      <c r="J44" s="63">
        <v>1615.6</v>
      </c>
      <c r="K44" s="63"/>
      <c r="M44" s="28"/>
      <c r="P44" s="28"/>
    </row>
    <row r="45" spans="1:16" s="10" customFormat="1" ht="21" customHeight="1" x14ac:dyDescent="0.25">
      <c r="A45" s="35" t="s">
        <v>88</v>
      </c>
      <c r="B45" s="34">
        <f t="shared" si="1"/>
        <v>12</v>
      </c>
      <c r="C45" s="33">
        <v>1060</v>
      </c>
      <c r="D45" s="63">
        <f>D46+D47+D48+D49+D50+D51+D52+D53+D54+D55</f>
        <v>18113.599999999999</v>
      </c>
      <c r="E45" s="63">
        <v>5518</v>
      </c>
      <c r="F45" s="63">
        <f>G45+H45+I45+J45</f>
        <v>18930.900000000001</v>
      </c>
      <c r="G45" s="63">
        <f>G49+G50+G53+G54+G55</f>
        <v>5862.1</v>
      </c>
      <c r="H45" s="63">
        <f>H49+H50+H53+H54+H55</f>
        <v>8090.8</v>
      </c>
      <c r="I45" s="63">
        <f>I49+I50+I53+I54+I55</f>
        <v>3958</v>
      </c>
      <c r="J45" s="63">
        <f>J49+J50+J53+J54+J55</f>
        <v>1020</v>
      </c>
      <c r="K45" s="63"/>
      <c r="M45" s="30"/>
    </row>
    <row r="46" spans="1:16" s="48" customFormat="1" ht="21" customHeight="1" x14ac:dyDescent="0.25">
      <c r="A46" s="44" t="s">
        <v>42</v>
      </c>
      <c r="B46" s="34">
        <f t="shared" si="1"/>
        <v>13</v>
      </c>
      <c r="C46" s="34" t="s">
        <v>98</v>
      </c>
      <c r="D46" s="64">
        <v>0</v>
      </c>
      <c r="E46" s="64">
        <v>0</v>
      </c>
      <c r="F46" s="153">
        <f t="shared" si="2"/>
        <v>0</v>
      </c>
      <c r="G46" s="64">
        <v>0</v>
      </c>
      <c r="H46" s="64">
        <v>0</v>
      </c>
      <c r="I46" s="64">
        <v>0</v>
      </c>
      <c r="J46" s="64">
        <v>0</v>
      </c>
      <c r="K46" s="64"/>
      <c r="M46" s="101"/>
    </row>
    <row r="47" spans="1:16" s="48" customFormat="1" ht="21" customHeight="1" x14ac:dyDescent="0.25">
      <c r="A47" s="44" t="s">
        <v>43</v>
      </c>
      <c r="B47" s="34">
        <f t="shared" si="1"/>
        <v>14</v>
      </c>
      <c r="C47" s="34" t="s">
        <v>127</v>
      </c>
      <c r="D47" s="64">
        <v>0</v>
      </c>
      <c r="E47" s="64">
        <v>0</v>
      </c>
      <c r="F47" s="153">
        <f t="shared" si="2"/>
        <v>0</v>
      </c>
      <c r="G47" s="64">
        <v>0</v>
      </c>
      <c r="H47" s="64">
        <v>0</v>
      </c>
      <c r="I47" s="64">
        <v>0</v>
      </c>
      <c r="J47" s="64">
        <v>0</v>
      </c>
      <c r="K47" s="64"/>
    </row>
    <row r="48" spans="1:16" s="48" customFormat="1" ht="21" customHeight="1" x14ac:dyDescent="0.25">
      <c r="A48" s="44" t="s">
        <v>243</v>
      </c>
      <c r="B48" s="34">
        <f t="shared" si="1"/>
        <v>15</v>
      </c>
      <c r="C48" s="34" t="s">
        <v>128</v>
      </c>
      <c r="D48" s="64">
        <v>0</v>
      </c>
      <c r="E48" s="64">
        <v>0</v>
      </c>
      <c r="F48" s="153">
        <f t="shared" si="2"/>
        <v>0</v>
      </c>
      <c r="G48" s="64">
        <v>0</v>
      </c>
      <c r="H48" s="64">
        <v>0</v>
      </c>
      <c r="I48" s="64">
        <v>0</v>
      </c>
      <c r="J48" s="64">
        <v>0</v>
      </c>
      <c r="K48" s="64"/>
    </row>
    <row r="49" spans="1:14" s="48" customFormat="1" ht="35.25" customHeight="1" x14ac:dyDescent="0.25">
      <c r="A49" s="44" t="s">
        <v>386</v>
      </c>
      <c r="B49" s="34">
        <f t="shared" si="1"/>
        <v>16</v>
      </c>
      <c r="C49" s="34" t="s">
        <v>129</v>
      </c>
      <c r="D49" s="64">
        <v>3813.7</v>
      </c>
      <c r="E49" s="64">
        <v>5150</v>
      </c>
      <c r="F49" s="153">
        <f>G49+H49+I49+J49</f>
        <v>4137.3</v>
      </c>
      <c r="G49" s="64">
        <v>1020</v>
      </c>
      <c r="H49" s="64">
        <v>1039.3</v>
      </c>
      <c r="I49" s="64">
        <v>1058</v>
      </c>
      <c r="J49" s="64">
        <v>1020</v>
      </c>
      <c r="K49" s="64"/>
    </row>
    <row r="50" spans="1:14" s="48" customFormat="1" ht="21" customHeight="1" x14ac:dyDescent="0.25">
      <c r="A50" s="44" t="s">
        <v>379</v>
      </c>
      <c r="B50" s="34">
        <f t="shared" si="1"/>
        <v>17</v>
      </c>
      <c r="C50" s="34" t="s">
        <v>130</v>
      </c>
      <c r="D50" s="64">
        <v>406.6</v>
      </c>
      <c r="E50" s="64">
        <v>251.7</v>
      </c>
      <c r="F50" s="153">
        <f t="shared" si="2"/>
        <v>267.5</v>
      </c>
      <c r="G50" s="64">
        <v>0</v>
      </c>
      <c r="H50" s="64">
        <v>267.5</v>
      </c>
      <c r="I50" s="64">
        <v>0</v>
      </c>
      <c r="J50" s="64">
        <v>0</v>
      </c>
      <c r="K50" s="64"/>
    </row>
    <row r="51" spans="1:14" s="48" customFormat="1" ht="66" customHeight="1" x14ac:dyDescent="0.25">
      <c r="A51" s="44" t="s">
        <v>189</v>
      </c>
      <c r="B51" s="34">
        <f t="shared" si="1"/>
        <v>18</v>
      </c>
      <c r="C51" s="34" t="s">
        <v>250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/>
    </row>
    <row r="52" spans="1:14" s="48" customFormat="1" ht="60" customHeight="1" x14ac:dyDescent="0.25">
      <c r="A52" s="44" t="s">
        <v>132</v>
      </c>
      <c r="B52" s="34">
        <f t="shared" si="1"/>
        <v>19</v>
      </c>
      <c r="C52" s="34" t="s">
        <v>131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/>
    </row>
    <row r="53" spans="1:14" s="45" customFormat="1" ht="20.25" customHeight="1" x14ac:dyDescent="0.25">
      <c r="A53" s="44" t="s">
        <v>339</v>
      </c>
      <c r="B53" s="34">
        <f>B57+1</f>
        <v>22</v>
      </c>
      <c r="C53" s="34" t="s">
        <v>344</v>
      </c>
      <c r="D53" s="64">
        <v>1270</v>
      </c>
      <c r="E53" s="64">
        <v>0</v>
      </c>
      <c r="F53" s="153">
        <f>G53+H53+I53+J53</f>
        <v>12046</v>
      </c>
      <c r="G53" s="64">
        <v>4446</v>
      </c>
      <c r="H53" s="64">
        <v>5600</v>
      </c>
      <c r="I53" s="64">
        <v>2000</v>
      </c>
      <c r="J53" s="64">
        <v>0</v>
      </c>
      <c r="K53" s="100"/>
    </row>
    <row r="54" spans="1:14" s="45" customFormat="1" ht="21" customHeight="1" x14ac:dyDescent="0.25">
      <c r="A54" s="44" t="s">
        <v>340</v>
      </c>
      <c r="B54" s="34">
        <f>B53+1</f>
        <v>23</v>
      </c>
      <c r="C54" s="34" t="s">
        <v>345</v>
      </c>
      <c r="D54" s="64">
        <v>2175.6999999999998</v>
      </c>
      <c r="E54" s="64">
        <v>0</v>
      </c>
      <c r="F54" s="153">
        <f>G54+H54+I54+J54</f>
        <v>200</v>
      </c>
      <c r="G54" s="64">
        <v>20</v>
      </c>
      <c r="H54" s="64">
        <v>80</v>
      </c>
      <c r="I54" s="64">
        <v>100</v>
      </c>
      <c r="J54" s="64">
        <v>0</v>
      </c>
      <c r="K54" s="100"/>
    </row>
    <row r="55" spans="1:14" s="45" customFormat="1" ht="24" customHeight="1" x14ac:dyDescent="0.25">
      <c r="A55" s="44" t="s">
        <v>341</v>
      </c>
      <c r="B55" s="34">
        <f>B54+1</f>
        <v>24</v>
      </c>
      <c r="C55" s="34" t="s">
        <v>346</v>
      </c>
      <c r="D55" s="64">
        <v>10447.6</v>
      </c>
      <c r="E55" s="64">
        <v>0</v>
      </c>
      <c r="F55" s="153">
        <f>G55+H55+I55+J55</f>
        <v>2280.1</v>
      </c>
      <c r="G55" s="64">
        <v>376.1</v>
      </c>
      <c r="H55" s="64">
        <v>1104</v>
      </c>
      <c r="I55" s="64">
        <v>800</v>
      </c>
      <c r="J55" s="64">
        <v>0</v>
      </c>
      <c r="K55" s="100"/>
    </row>
    <row r="56" spans="1:14" s="45" customFormat="1" ht="24" customHeight="1" x14ac:dyDescent="0.25">
      <c r="A56" s="92" t="s">
        <v>331</v>
      </c>
      <c r="B56" s="34">
        <f>B52+1</f>
        <v>20</v>
      </c>
      <c r="C56" s="90">
        <v>1070</v>
      </c>
      <c r="D56" s="100">
        <f>D57</f>
        <v>1659.3</v>
      </c>
      <c r="E56" s="64">
        <v>0</v>
      </c>
      <c r="F56" s="153">
        <f>G56+H56+I56+J56</f>
        <v>1400</v>
      </c>
      <c r="G56" s="64">
        <f>G57</f>
        <v>500</v>
      </c>
      <c r="H56" s="64">
        <v>500</v>
      </c>
      <c r="I56" s="64">
        <v>400</v>
      </c>
      <c r="J56" s="64">
        <v>0</v>
      </c>
      <c r="K56" s="100"/>
    </row>
    <row r="57" spans="1:14" s="45" customFormat="1" ht="22.5" customHeight="1" x14ac:dyDescent="0.25">
      <c r="A57" s="44" t="s">
        <v>342</v>
      </c>
      <c r="B57" s="34">
        <f t="shared" si="1"/>
        <v>21</v>
      </c>
      <c r="C57" s="90" t="s">
        <v>343</v>
      </c>
      <c r="D57" s="64">
        <v>1659.3</v>
      </c>
      <c r="E57" s="64">
        <v>0</v>
      </c>
      <c r="F57" s="153">
        <f>G57+H57+I57+J57</f>
        <v>1400</v>
      </c>
      <c r="G57" s="64">
        <v>500</v>
      </c>
      <c r="H57" s="64">
        <v>500</v>
      </c>
      <c r="I57" s="64">
        <v>400</v>
      </c>
      <c r="J57" s="64">
        <v>0</v>
      </c>
      <c r="K57" s="100"/>
    </row>
    <row r="58" spans="1:14" s="45" customFormat="1" ht="24.6" customHeight="1" x14ac:dyDescent="0.25">
      <c r="A58" s="93" t="s">
        <v>251</v>
      </c>
      <c r="B58" s="34">
        <f>B55+1</f>
        <v>25</v>
      </c>
      <c r="C58" s="91">
        <v>1080</v>
      </c>
      <c r="D58" s="100">
        <v>34.5</v>
      </c>
      <c r="E58" s="100">
        <v>17</v>
      </c>
      <c r="F58" s="154"/>
      <c r="G58" s="100"/>
      <c r="H58" s="100"/>
      <c r="I58" s="100"/>
      <c r="J58" s="100"/>
      <c r="K58" s="100"/>
    </row>
    <row r="59" spans="1:14" s="45" customFormat="1" ht="28.15" customHeight="1" x14ac:dyDescent="0.25">
      <c r="A59" s="93" t="s">
        <v>302</v>
      </c>
      <c r="B59" s="34">
        <f t="shared" si="1"/>
        <v>26</v>
      </c>
      <c r="C59" s="91">
        <v>1090</v>
      </c>
      <c r="D59" s="100">
        <v>21.5</v>
      </c>
      <c r="E59" s="100">
        <v>29</v>
      </c>
      <c r="F59" s="154"/>
      <c r="G59" s="100"/>
      <c r="H59" s="100"/>
      <c r="I59" s="100"/>
      <c r="J59" s="100"/>
      <c r="K59" s="100"/>
    </row>
    <row r="60" spans="1:14" s="19" customFormat="1" ht="21" customHeight="1" thickBot="1" x14ac:dyDescent="0.3">
      <c r="A60" s="155" t="s">
        <v>97</v>
      </c>
      <c r="B60" s="34">
        <f t="shared" si="1"/>
        <v>27</v>
      </c>
      <c r="C60" s="156">
        <v>1100</v>
      </c>
      <c r="D60" s="88">
        <f t="shared" ref="D60:J60" si="3">D61+D76+D105+D135+D169</f>
        <v>184457.3</v>
      </c>
      <c r="E60" s="88">
        <f t="shared" si="3"/>
        <v>154027.41</v>
      </c>
      <c r="F60" s="88">
        <f>F61+F76+F105+F135+F169</f>
        <v>187548.25000000003</v>
      </c>
      <c r="G60" s="88">
        <f t="shared" si="3"/>
        <v>49057.8</v>
      </c>
      <c r="H60" s="88">
        <f>H61+H76+H105+H135+H169</f>
        <v>49797.150000000009</v>
      </c>
      <c r="I60" s="88">
        <f t="shared" si="3"/>
        <v>48673.399999999994</v>
      </c>
      <c r="J60" s="88">
        <f t="shared" si="3"/>
        <v>40019.9</v>
      </c>
      <c r="K60" s="157"/>
      <c r="M60" s="54"/>
      <c r="N60" s="54"/>
    </row>
    <row r="61" spans="1:14" s="10" customFormat="1" ht="21" customHeight="1" thickBot="1" x14ac:dyDescent="0.3">
      <c r="A61" s="16" t="s">
        <v>133</v>
      </c>
      <c r="B61" s="34">
        <f t="shared" si="1"/>
        <v>28</v>
      </c>
      <c r="C61" s="86">
        <v>1110</v>
      </c>
      <c r="D61" s="78">
        <f t="shared" ref="D61:I61" si="4">D62+D63+D72</f>
        <v>0</v>
      </c>
      <c r="E61" s="78">
        <f t="shared" si="4"/>
        <v>0</v>
      </c>
      <c r="F61" s="78">
        <f t="shared" si="4"/>
        <v>0</v>
      </c>
      <c r="G61" s="78">
        <f t="shared" si="4"/>
        <v>0</v>
      </c>
      <c r="H61" s="78">
        <f t="shared" si="4"/>
        <v>0</v>
      </c>
      <c r="I61" s="78">
        <f t="shared" si="4"/>
        <v>0</v>
      </c>
      <c r="J61" s="158">
        <f>J62+J63+J64+J65+J66+J67+J69</f>
        <v>0</v>
      </c>
      <c r="K61" s="78"/>
    </row>
    <row r="62" spans="1:14" s="51" customFormat="1" ht="21" customHeight="1" x14ac:dyDescent="0.25">
      <c r="A62" s="50" t="s">
        <v>242</v>
      </c>
      <c r="B62" s="34">
        <f t="shared" si="1"/>
        <v>29</v>
      </c>
      <c r="C62" s="42" t="s">
        <v>99</v>
      </c>
      <c r="D62" s="65">
        <v>0</v>
      </c>
      <c r="E62" s="65">
        <v>0</v>
      </c>
      <c r="F62" s="159">
        <v>0</v>
      </c>
      <c r="G62" s="65">
        <v>0</v>
      </c>
      <c r="H62" s="65">
        <v>0</v>
      </c>
      <c r="I62" s="65">
        <v>0</v>
      </c>
      <c r="J62" s="65">
        <v>0</v>
      </c>
      <c r="K62" s="65"/>
      <c r="M62" s="52"/>
    </row>
    <row r="63" spans="1:14" s="51" customFormat="1" ht="21" customHeight="1" x14ac:dyDescent="0.25">
      <c r="A63" s="44" t="s">
        <v>90</v>
      </c>
      <c r="B63" s="34">
        <f t="shared" si="1"/>
        <v>30</v>
      </c>
      <c r="C63" s="42" t="s">
        <v>100</v>
      </c>
      <c r="D63" s="62">
        <v>0</v>
      </c>
      <c r="E63" s="65">
        <v>0</v>
      </c>
      <c r="F63" s="159">
        <v>0</v>
      </c>
      <c r="G63" s="65">
        <v>0</v>
      </c>
      <c r="H63" s="65">
        <v>0</v>
      </c>
      <c r="I63" s="65">
        <v>0</v>
      </c>
      <c r="J63" s="65">
        <v>0</v>
      </c>
      <c r="K63" s="62"/>
    </row>
    <row r="64" spans="1:14" s="51" customFormat="1" ht="21" customHeight="1" x14ac:dyDescent="0.25">
      <c r="A64" s="44" t="s">
        <v>134</v>
      </c>
      <c r="B64" s="34">
        <f t="shared" si="1"/>
        <v>31</v>
      </c>
      <c r="C64" s="42" t="s">
        <v>138</v>
      </c>
      <c r="D64" s="62">
        <v>0</v>
      </c>
      <c r="E64" s="65">
        <v>0</v>
      </c>
      <c r="F64" s="159">
        <v>0</v>
      </c>
      <c r="G64" s="65">
        <v>0</v>
      </c>
      <c r="H64" s="65">
        <v>0</v>
      </c>
      <c r="I64" s="65">
        <v>0</v>
      </c>
      <c r="J64" s="65">
        <v>0</v>
      </c>
      <c r="K64" s="62"/>
    </row>
    <row r="65" spans="1:16" s="51" customFormat="1" ht="21" customHeight="1" x14ac:dyDescent="0.25">
      <c r="A65" s="44" t="s">
        <v>44</v>
      </c>
      <c r="B65" s="34">
        <f t="shared" si="1"/>
        <v>32</v>
      </c>
      <c r="C65" s="42" t="s">
        <v>139</v>
      </c>
      <c r="D65" s="62">
        <v>0</v>
      </c>
      <c r="E65" s="65">
        <v>0</v>
      </c>
      <c r="F65" s="159">
        <v>0</v>
      </c>
      <c r="G65" s="65">
        <v>0</v>
      </c>
      <c r="H65" s="65">
        <v>0</v>
      </c>
      <c r="I65" s="65">
        <v>0</v>
      </c>
      <c r="J65" s="65">
        <v>0</v>
      </c>
      <c r="K65" s="62"/>
      <c r="P65" s="52"/>
    </row>
    <row r="66" spans="1:16" s="51" customFormat="1" ht="21" customHeight="1" x14ac:dyDescent="0.25">
      <c r="A66" s="44" t="s">
        <v>45</v>
      </c>
      <c r="B66" s="34">
        <f t="shared" si="1"/>
        <v>33</v>
      </c>
      <c r="C66" s="42" t="s">
        <v>140</v>
      </c>
      <c r="D66" s="62">
        <v>0</v>
      </c>
      <c r="E66" s="65">
        <v>0</v>
      </c>
      <c r="F66" s="159">
        <v>0</v>
      </c>
      <c r="G66" s="65">
        <v>0</v>
      </c>
      <c r="H66" s="65">
        <v>0</v>
      </c>
      <c r="I66" s="65">
        <v>0</v>
      </c>
      <c r="J66" s="65">
        <v>0</v>
      </c>
      <c r="K66" s="62"/>
    </row>
    <row r="67" spans="1:16" s="51" customFormat="1" ht="21" customHeight="1" x14ac:dyDescent="0.25">
      <c r="A67" s="44" t="s">
        <v>135</v>
      </c>
      <c r="B67" s="34">
        <f t="shared" si="1"/>
        <v>34</v>
      </c>
      <c r="C67" s="42" t="s">
        <v>141</v>
      </c>
      <c r="D67" s="62">
        <v>0</v>
      </c>
      <c r="E67" s="65">
        <v>0</v>
      </c>
      <c r="F67" s="159">
        <v>0</v>
      </c>
      <c r="G67" s="65">
        <v>0</v>
      </c>
      <c r="H67" s="65">
        <v>0</v>
      </c>
      <c r="I67" s="65">
        <v>0</v>
      </c>
      <c r="J67" s="65">
        <v>0</v>
      </c>
      <c r="K67" s="62"/>
    </row>
    <row r="68" spans="1:16" s="51" customFormat="1" ht="21" customHeight="1" x14ac:dyDescent="0.25">
      <c r="A68" s="44" t="s">
        <v>95</v>
      </c>
      <c r="B68" s="34">
        <f t="shared" si="1"/>
        <v>35</v>
      </c>
      <c r="C68" s="42" t="s">
        <v>142</v>
      </c>
      <c r="D68" s="62">
        <v>0</v>
      </c>
      <c r="E68" s="65">
        <v>0</v>
      </c>
      <c r="F68" s="159">
        <v>0</v>
      </c>
      <c r="G68" s="65">
        <v>0</v>
      </c>
      <c r="H68" s="65">
        <v>0</v>
      </c>
      <c r="I68" s="65">
        <v>0</v>
      </c>
      <c r="J68" s="65">
        <v>0</v>
      </c>
      <c r="K68" s="62"/>
    </row>
    <row r="69" spans="1:16" s="51" customFormat="1" ht="21" customHeight="1" x14ac:dyDescent="0.25">
      <c r="A69" s="44" t="s">
        <v>96</v>
      </c>
      <c r="B69" s="34">
        <f t="shared" si="1"/>
        <v>36</v>
      </c>
      <c r="C69" s="42" t="s">
        <v>143</v>
      </c>
      <c r="D69" s="62">
        <v>0</v>
      </c>
      <c r="E69" s="65">
        <v>0</v>
      </c>
      <c r="F69" s="159">
        <v>0</v>
      </c>
      <c r="G69" s="65">
        <v>0</v>
      </c>
      <c r="H69" s="65">
        <v>0</v>
      </c>
      <c r="I69" s="65">
        <v>0</v>
      </c>
      <c r="J69" s="65">
        <v>0</v>
      </c>
      <c r="K69" s="62"/>
    </row>
    <row r="70" spans="1:16" s="51" customFormat="1" ht="21" customHeight="1" x14ac:dyDescent="0.25">
      <c r="A70" s="44" t="s">
        <v>47</v>
      </c>
      <c r="B70" s="34">
        <f t="shared" si="1"/>
        <v>37</v>
      </c>
      <c r="C70" s="42" t="s">
        <v>144</v>
      </c>
      <c r="D70" s="62">
        <v>0</v>
      </c>
      <c r="E70" s="65">
        <v>0</v>
      </c>
      <c r="F70" s="159">
        <v>0</v>
      </c>
      <c r="G70" s="65">
        <v>0</v>
      </c>
      <c r="H70" s="65">
        <v>0</v>
      </c>
      <c r="I70" s="65">
        <v>0</v>
      </c>
      <c r="J70" s="65">
        <v>0</v>
      </c>
      <c r="K70" s="62"/>
    </row>
    <row r="71" spans="1:16" s="51" customFormat="1" ht="21" customHeight="1" x14ac:dyDescent="0.25">
      <c r="A71" s="53" t="s">
        <v>136</v>
      </c>
      <c r="B71" s="34">
        <f t="shared" si="1"/>
        <v>38</v>
      </c>
      <c r="C71" s="42" t="s">
        <v>145</v>
      </c>
      <c r="D71" s="62">
        <v>0</v>
      </c>
      <c r="E71" s="65">
        <v>0</v>
      </c>
      <c r="F71" s="159">
        <v>0</v>
      </c>
      <c r="G71" s="65">
        <v>0</v>
      </c>
      <c r="H71" s="65">
        <v>0</v>
      </c>
      <c r="I71" s="65">
        <v>0</v>
      </c>
      <c r="J71" s="65">
        <v>0</v>
      </c>
      <c r="K71" s="62"/>
    </row>
    <row r="72" spans="1:16" s="47" customFormat="1" ht="21" customHeight="1" x14ac:dyDescent="0.25">
      <c r="A72" s="92" t="s">
        <v>329</v>
      </c>
      <c r="B72" s="90">
        <f t="shared" si="1"/>
        <v>39</v>
      </c>
      <c r="C72" s="98" t="s">
        <v>217</v>
      </c>
      <c r="D72" s="62">
        <v>0</v>
      </c>
      <c r="E72" s="65">
        <v>0</v>
      </c>
      <c r="F72" s="159">
        <v>0</v>
      </c>
      <c r="G72" s="65">
        <v>0</v>
      </c>
      <c r="H72" s="65">
        <v>0</v>
      </c>
      <c r="I72" s="65">
        <v>0</v>
      </c>
      <c r="J72" s="65">
        <v>0</v>
      </c>
      <c r="K72" s="96"/>
    </row>
    <row r="73" spans="1:16" s="51" customFormat="1" ht="34.15" customHeight="1" x14ac:dyDescent="0.25">
      <c r="A73" s="44" t="s">
        <v>304</v>
      </c>
      <c r="B73" s="34">
        <f t="shared" si="1"/>
        <v>40</v>
      </c>
      <c r="C73" s="34" t="s">
        <v>303</v>
      </c>
      <c r="D73" s="62">
        <v>0</v>
      </c>
      <c r="E73" s="65">
        <v>0</v>
      </c>
      <c r="F73" s="159">
        <v>0</v>
      </c>
      <c r="G73" s="65">
        <v>0</v>
      </c>
      <c r="H73" s="65">
        <v>0</v>
      </c>
      <c r="I73" s="65">
        <v>0</v>
      </c>
      <c r="J73" s="65">
        <v>0</v>
      </c>
      <c r="K73" s="62"/>
    </row>
    <row r="74" spans="1:16" s="51" customFormat="1" ht="21" customHeight="1" x14ac:dyDescent="0.25">
      <c r="A74" s="94" t="s">
        <v>252</v>
      </c>
      <c r="B74" s="34">
        <f t="shared" si="1"/>
        <v>41</v>
      </c>
      <c r="C74" s="34" t="s">
        <v>235</v>
      </c>
      <c r="D74" s="62">
        <v>0</v>
      </c>
      <c r="E74" s="65">
        <v>0</v>
      </c>
      <c r="F74" s="159">
        <v>0</v>
      </c>
      <c r="G74" s="65">
        <v>0</v>
      </c>
      <c r="H74" s="65">
        <v>0</v>
      </c>
      <c r="I74" s="65">
        <v>0</v>
      </c>
      <c r="J74" s="65">
        <v>0</v>
      </c>
      <c r="K74" s="62"/>
    </row>
    <row r="75" spans="1:16" s="51" customFormat="1" ht="21" customHeight="1" thickBot="1" x14ac:dyDescent="0.3">
      <c r="A75" s="94" t="s">
        <v>253</v>
      </c>
      <c r="B75" s="34">
        <f t="shared" si="1"/>
        <v>42</v>
      </c>
      <c r="C75" s="34" t="s">
        <v>236</v>
      </c>
      <c r="D75" s="62">
        <v>0</v>
      </c>
      <c r="E75" s="65">
        <v>0</v>
      </c>
      <c r="F75" s="159">
        <v>0</v>
      </c>
      <c r="G75" s="65">
        <v>0</v>
      </c>
      <c r="H75" s="65">
        <v>0</v>
      </c>
      <c r="I75" s="65">
        <v>0</v>
      </c>
      <c r="J75" s="65">
        <v>0</v>
      </c>
      <c r="K75" s="62"/>
    </row>
    <row r="76" spans="1:16" s="10" customFormat="1" ht="21" customHeight="1" thickBot="1" x14ac:dyDescent="0.3">
      <c r="A76" s="16" t="s">
        <v>137</v>
      </c>
      <c r="B76" s="34">
        <f t="shared" si="1"/>
        <v>43</v>
      </c>
      <c r="C76" s="86">
        <v>1120</v>
      </c>
      <c r="D76" s="78">
        <f>D77+D78+D79+D85+D87+D98+D99+D100+D101+D102+D86</f>
        <v>149817.1</v>
      </c>
      <c r="E76" s="78">
        <f>E77+E78+E79+E85+E86+E87+E98+E99+E100+E101+E102</f>
        <v>136000.01</v>
      </c>
      <c r="F76" s="78">
        <f>G76+H76+I76+J76</f>
        <v>153731.40000000002</v>
      </c>
      <c r="G76" s="78">
        <f>G77+G78+G79+G85+G87+G98+G99+G100+G101+G102+G86</f>
        <v>39153.4</v>
      </c>
      <c r="H76" s="78">
        <f>H77+H78+H79+H85+H87+H98+H99+H100+H101+H102+H86</f>
        <v>38150.800000000003</v>
      </c>
      <c r="I76" s="78">
        <f>I77+I78+I79+I85+I87+I98+I99+I100+I101+I102+I86</f>
        <v>41064.199999999997</v>
      </c>
      <c r="J76" s="78">
        <f>J77+J78+J79+J85+J87+J98+J99+J100+J101+J102+J86</f>
        <v>35363</v>
      </c>
      <c r="K76" s="78"/>
      <c r="M76" s="28"/>
      <c r="N76" s="32"/>
      <c r="O76" s="32"/>
      <c r="P76" s="28"/>
    </row>
    <row r="77" spans="1:16" s="10" customFormat="1" ht="21" customHeight="1" x14ac:dyDescent="0.25">
      <c r="A77" s="41" t="s">
        <v>89</v>
      </c>
      <c r="B77" s="34">
        <f t="shared" si="1"/>
        <v>44</v>
      </c>
      <c r="C77" s="43" t="s">
        <v>213</v>
      </c>
      <c r="D77" s="67">
        <v>93970.6</v>
      </c>
      <c r="E77" s="67">
        <v>89678</v>
      </c>
      <c r="F77" s="67">
        <f>G77+H77+I77+J77</f>
        <v>94349</v>
      </c>
      <c r="G77" s="67">
        <v>22920</v>
      </c>
      <c r="H77" s="67">
        <v>23319</v>
      </c>
      <c r="I77" s="67">
        <v>24790</v>
      </c>
      <c r="J77" s="67">
        <v>23320</v>
      </c>
      <c r="K77" s="67"/>
      <c r="M77" s="30"/>
    </row>
    <row r="78" spans="1:16" s="10" customFormat="1" ht="21" customHeight="1" x14ac:dyDescent="0.25">
      <c r="A78" s="36" t="s">
        <v>90</v>
      </c>
      <c r="B78" s="34">
        <f t="shared" si="1"/>
        <v>45</v>
      </c>
      <c r="C78" s="43" t="s">
        <v>254</v>
      </c>
      <c r="D78" s="68">
        <v>18243.2</v>
      </c>
      <c r="E78" s="68">
        <v>17990</v>
      </c>
      <c r="F78" s="68">
        <f>G78+H78+I78+J78</f>
        <v>20042.2</v>
      </c>
      <c r="G78" s="68">
        <v>5042.3999999999996</v>
      </c>
      <c r="H78" s="68">
        <v>4897</v>
      </c>
      <c r="I78" s="68">
        <v>5205.8</v>
      </c>
      <c r="J78" s="68">
        <v>4897</v>
      </c>
      <c r="K78" s="68"/>
      <c r="M78" s="30"/>
    </row>
    <row r="79" spans="1:16" s="10" customFormat="1" ht="21" customHeight="1" x14ac:dyDescent="0.25">
      <c r="A79" s="36" t="s">
        <v>134</v>
      </c>
      <c r="B79" s="61">
        <f t="shared" si="1"/>
        <v>46</v>
      </c>
      <c r="C79" s="43" t="s">
        <v>255</v>
      </c>
      <c r="D79" s="68">
        <v>1424.8</v>
      </c>
      <c r="E79" s="68">
        <v>1663.41</v>
      </c>
      <c r="F79" s="68">
        <f>F80+F81+F82+F83+F84</f>
        <v>1456.2</v>
      </c>
      <c r="G79" s="68">
        <f>G80+G81+G82+G83+G84</f>
        <v>624.29999999999995</v>
      </c>
      <c r="H79" s="68">
        <v>415.9</v>
      </c>
      <c r="I79" s="68">
        <v>0</v>
      </c>
      <c r="J79" s="68">
        <v>415.8</v>
      </c>
      <c r="K79" s="68"/>
      <c r="M79" s="30"/>
    </row>
    <row r="80" spans="1:16" s="10" customFormat="1" ht="22.5" customHeight="1" x14ac:dyDescent="0.25">
      <c r="A80" s="38" t="s">
        <v>107</v>
      </c>
      <c r="B80" s="34">
        <f t="shared" si="1"/>
        <v>47</v>
      </c>
      <c r="C80" s="39" t="s">
        <v>256</v>
      </c>
      <c r="D80" s="68">
        <v>371.2</v>
      </c>
      <c r="E80" s="68">
        <v>280</v>
      </c>
      <c r="F80" s="160">
        <f>G80+H80+I80+J80</f>
        <v>130</v>
      </c>
      <c r="G80" s="160">
        <v>50</v>
      </c>
      <c r="H80" s="160">
        <v>35</v>
      </c>
      <c r="I80" s="160">
        <v>0</v>
      </c>
      <c r="J80" s="160">
        <v>45</v>
      </c>
      <c r="K80" s="68"/>
      <c r="M80" s="30"/>
    </row>
    <row r="81" spans="1:14" s="10" customFormat="1" ht="21.75" customHeight="1" x14ac:dyDescent="0.25">
      <c r="A81" s="38" t="s">
        <v>94</v>
      </c>
      <c r="B81" s="34">
        <f t="shared" si="1"/>
        <v>48</v>
      </c>
      <c r="C81" s="39" t="s">
        <v>257</v>
      </c>
      <c r="D81" s="68">
        <v>250</v>
      </c>
      <c r="E81" s="68">
        <v>220</v>
      </c>
      <c r="F81" s="160">
        <f t="shared" ref="F81:F86" si="5">G81+H81+I81+J81</f>
        <v>175</v>
      </c>
      <c r="G81" s="160">
        <v>75</v>
      </c>
      <c r="H81" s="160">
        <v>45</v>
      </c>
      <c r="I81" s="160">
        <v>0</v>
      </c>
      <c r="J81" s="160">
        <v>55</v>
      </c>
      <c r="K81" s="68"/>
      <c r="M81" s="30"/>
    </row>
    <row r="82" spans="1:14" s="10" customFormat="1" ht="22.5" customHeight="1" x14ac:dyDescent="0.25">
      <c r="A82" s="38" t="s">
        <v>92</v>
      </c>
      <c r="B82" s="34">
        <f t="shared" si="1"/>
        <v>49</v>
      </c>
      <c r="C82" s="39" t="s">
        <v>258</v>
      </c>
      <c r="D82" s="68">
        <v>375</v>
      </c>
      <c r="E82" s="68">
        <v>972.7</v>
      </c>
      <c r="F82" s="160">
        <f>G82+H82+I82+J82</f>
        <v>833.2</v>
      </c>
      <c r="G82" s="160">
        <v>300</v>
      </c>
      <c r="H82" s="160">
        <v>290</v>
      </c>
      <c r="I82" s="160">
        <v>0</v>
      </c>
      <c r="J82" s="160">
        <v>243.2</v>
      </c>
      <c r="K82" s="68"/>
      <c r="M82" s="30">
        <f>D84+D83+D82+D81+D80</f>
        <v>1424.8</v>
      </c>
    </row>
    <row r="83" spans="1:14" s="10" customFormat="1" ht="37.5" customHeight="1" x14ac:dyDescent="0.25">
      <c r="A83" s="38" t="s">
        <v>104</v>
      </c>
      <c r="B83" s="34">
        <f t="shared" si="1"/>
        <v>50</v>
      </c>
      <c r="C83" s="39" t="s">
        <v>259</v>
      </c>
      <c r="D83" s="68">
        <v>263.60000000000002</v>
      </c>
      <c r="E83" s="68">
        <v>245.7</v>
      </c>
      <c r="F83" s="160">
        <f>G83+H83+I83+J83</f>
        <v>196.1</v>
      </c>
      <c r="G83" s="160">
        <v>100</v>
      </c>
      <c r="H83" s="160">
        <v>34.6</v>
      </c>
      <c r="I83" s="160">
        <v>0</v>
      </c>
      <c r="J83" s="160">
        <v>61.5</v>
      </c>
      <c r="K83" s="68"/>
      <c r="M83" s="30"/>
    </row>
    <row r="84" spans="1:14" s="10" customFormat="1" ht="24.75" customHeight="1" x14ac:dyDescent="0.25">
      <c r="A84" s="38" t="s">
        <v>105</v>
      </c>
      <c r="B84" s="34">
        <f t="shared" si="1"/>
        <v>51</v>
      </c>
      <c r="C84" s="39" t="s">
        <v>260</v>
      </c>
      <c r="D84" s="68">
        <v>165</v>
      </c>
      <c r="E84" s="68">
        <v>45</v>
      </c>
      <c r="F84" s="160">
        <f t="shared" si="5"/>
        <v>121.89999999999999</v>
      </c>
      <c r="G84" s="160">
        <v>99.3</v>
      </c>
      <c r="H84" s="160">
        <v>11.3</v>
      </c>
      <c r="I84" s="160">
        <v>0</v>
      </c>
      <c r="J84" s="160">
        <v>11.3</v>
      </c>
      <c r="K84" s="68"/>
      <c r="M84" s="30"/>
    </row>
    <row r="85" spans="1:14" s="10" customFormat="1" ht="54" customHeight="1" x14ac:dyDescent="0.25">
      <c r="A85" s="36" t="s">
        <v>44</v>
      </c>
      <c r="B85" s="34">
        <f t="shared" si="1"/>
        <v>52</v>
      </c>
      <c r="C85" s="37" t="s">
        <v>261</v>
      </c>
      <c r="D85" s="68">
        <v>3687.6</v>
      </c>
      <c r="E85" s="68">
        <v>8000</v>
      </c>
      <c r="F85" s="68">
        <f t="shared" si="5"/>
        <v>8800</v>
      </c>
      <c r="G85" s="68">
        <v>2800</v>
      </c>
      <c r="H85" s="68">
        <v>3265</v>
      </c>
      <c r="I85" s="68">
        <v>735</v>
      </c>
      <c r="J85" s="68">
        <v>2000</v>
      </c>
      <c r="K85" s="68"/>
      <c r="M85" s="130"/>
    </row>
    <row r="86" spans="1:14" s="10" customFormat="1" ht="18" customHeight="1" x14ac:dyDescent="0.25">
      <c r="A86" s="36" t="s">
        <v>45</v>
      </c>
      <c r="B86" s="34">
        <f t="shared" si="1"/>
        <v>53</v>
      </c>
      <c r="C86" s="37" t="s">
        <v>262</v>
      </c>
      <c r="D86" s="68">
        <v>0</v>
      </c>
      <c r="E86" s="68">
        <v>0</v>
      </c>
      <c r="F86" s="68">
        <f t="shared" si="5"/>
        <v>0</v>
      </c>
      <c r="G86" s="68">
        <v>0</v>
      </c>
      <c r="H86" s="68">
        <v>0</v>
      </c>
      <c r="I86" s="68">
        <v>0</v>
      </c>
      <c r="J86" s="68">
        <v>0</v>
      </c>
      <c r="K86" s="68"/>
      <c r="M86" s="130"/>
    </row>
    <row r="87" spans="1:14" s="10" customFormat="1" ht="52.5" customHeight="1" x14ac:dyDescent="0.25">
      <c r="A87" s="36" t="s">
        <v>135</v>
      </c>
      <c r="B87" s="34">
        <f t="shared" si="1"/>
        <v>54</v>
      </c>
      <c r="C87" s="37" t="s">
        <v>263</v>
      </c>
      <c r="D87" s="68">
        <v>1247</v>
      </c>
      <c r="E87" s="68">
        <v>2160</v>
      </c>
      <c r="F87" s="68">
        <f>G87+H87+I87+J87</f>
        <v>1840</v>
      </c>
      <c r="G87" s="68">
        <f>G88+G89+G90+G91+G92+G93+G94+G95+G96+G97</f>
        <v>760</v>
      </c>
      <c r="H87" s="68">
        <v>540</v>
      </c>
      <c r="I87" s="68">
        <f>I88+I89+I90+I91+I92+I93+I94+I95+I96+I97</f>
        <v>0</v>
      </c>
      <c r="J87" s="68">
        <v>540</v>
      </c>
      <c r="K87" s="68"/>
      <c r="M87" s="130"/>
    </row>
    <row r="88" spans="1:14" s="10" customFormat="1" ht="22.15" customHeight="1" x14ac:dyDescent="0.25">
      <c r="A88" s="40" t="s">
        <v>305</v>
      </c>
      <c r="B88" s="34">
        <f t="shared" si="1"/>
        <v>55</v>
      </c>
      <c r="C88" s="39" t="s">
        <v>264</v>
      </c>
      <c r="D88" s="68">
        <v>7</v>
      </c>
      <c r="E88" s="160">
        <v>0</v>
      </c>
      <c r="F88" s="160">
        <f t="shared" ref="E88:F99" si="6">G88+H88+I88+J88</f>
        <v>75</v>
      </c>
      <c r="G88" s="160">
        <v>25</v>
      </c>
      <c r="H88" s="160">
        <v>25</v>
      </c>
      <c r="I88" s="160">
        <v>0</v>
      </c>
      <c r="J88" s="160">
        <v>25</v>
      </c>
      <c r="K88" s="68"/>
      <c r="M88" s="130"/>
    </row>
    <row r="89" spans="1:14" s="10" customFormat="1" ht="22.15" customHeight="1" x14ac:dyDescent="0.25">
      <c r="A89" s="40" t="s">
        <v>265</v>
      </c>
      <c r="B89" s="34">
        <f t="shared" si="1"/>
        <v>56</v>
      </c>
      <c r="C89" s="39" t="s">
        <v>266</v>
      </c>
      <c r="D89" s="68">
        <v>36.1</v>
      </c>
      <c r="E89" s="160">
        <v>0</v>
      </c>
      <c r="F89" s="160">
        <f t="shared" si="6"/>
        <v>200</v>
      </c>
      <c r="G89" s="160">
        <v>50</v>
      </c>
      <c r="H89" s="160">
        <v>100</v>
      </c>
      <c r="I89" s="160">
        <v>0</v>
      </c>
      <c r="J89" s="160">
        <v>50</v>
      </c>
      <c r="K89" s="68"/>
      <c r="M89" s="130"/>
      <c r="N89" s="30">
        <f>F88+F89+F90+F91+F92+F93+F94+F95+F96+F97</f>
        <v>1840</v>
      </c>
    </row>
    <row r="90" spans="1:14" s="10" customFormat="1" ht="22.15" customHeight="1" x14ac:dyDescent="0.25">
      <c r="A90" s="40" t="s">
        <v>306</v>
      </c>
      <c r="B90" s="34">
        <f t="shared" si="1"/>
        <v>57</v>
      </c>
      <c r="C90" s="39" t="s">
        <v>267</v>
      </c>
      <c r="D90" s="68">
        <v>150</v>
      </c>
      <c r="E90" s="160">
        <v>80</v>
      </c>
      <c r="F90" s="160">
        <f t="shared" si="6"/>
        <v>260</v>
      </c>
      <c r="G90" s="160">
        <v>50</v>
      </c>
      <c r="H90" s="160">
        <v>100</v>
      </c>
      <c r="I90" s="160">
        <v>0</v>
      </c>
      <c r="J90" s="160">
        <v>110</v>
      </c>
      <c r="K90" s="68"/>
      <c r="M90" s="130"/>
    </row>
    <row r="91" spans="1:14" s="10" customFormat="1" ht="18" customHeight="1" x14ac:dyDescent="0.25">
      <c r="A91" s="40" t="s">
        <v>338</v>
      </c>
      <c r="B91" s="34">
        <f t="shared" si="1"/>
        <v>58</v>
      </c>
      <c r="C91" s="39" t="s">
        <v>268</v>
      </c>
      <c r="D91" s="68">
        <v>522.70000000000005</v>
      </c>
      <c r="E91" s="160">
        <v>0</v>
      </c>
      <c r="F91" s="160">
        <f t="shared" si="6"/>
        <v>400</v>
      </c>
      <c r="G91" s="160">
        <v>150</v>
      </c>
      <c r="H91" s="160">
        <v>150</v>
      </c>
      <c r="I91" s="160">
        <v>0</v>
      </c>
      <c r="J91" s="160">
        <v>100</v>
      </c>
      <c r="K91" s="68"/>
      <c r="M91" s="130"/>
      <c r="N91" s="30">
        <f>H88+H89+H90+H91+H92+H93+H94+H95+H96+H97</f>
        <v>540</v>
      </c>
    </row>
    <row r="92" spans="1:14" s="10" customFormat="1" ht="22.9" customHeight="1" x14ac:dyDescent="0.25">
      <c r="A92" s="40" t="s">
        <v>269</v>
      </c>
      <c r="B92" s="34">
        <f t="shared" si="1"/>
        <v>59</v>
      </c>
      <c r="C92" s="39" t="s">
        <v>270</v>
      </c>
      <c r="D92" s="68">
        <v>0</v>
      </c>
      <c r="E92" s="160">
        <v>11</v>
      </c>
      <c r="F92" s="160">
        <f t="shared" si="6"/>
        <v>19.8</v>
      </c>
      <c r="G92" s="160">
        <v>5</v>
      </c>
      <c r="H92" s="160">
        <v>5</v>
      </c>
      <c r="I92" s="160">
        <v>0</v>
      </c>
      <c r="J92" s="160">
        <v>9.8000000000000007</v>
      </c>
      <c r="K92" s="68"/>
      <c r="M92" s="130"/>
      <c r="N92" s="30">
        <f>I88+I89+I90+I91+I92+I93+I94+I95+I96+I97</f>
        <v>0</v>
      </c>
    </row>
    <row r="93" spans="1:14" s="10" customFormat="1" ht="35.25" customHeight="1" x14ac:dyDescent="0.25">
      <c r="A93" s="40" t="s">
        <v>377</v>
      </c>
      <c r="B93" s="34">
        <f t="shared" si="1"/>
        <v>60</v>
      </c>
      <c r="C93" s="39" t="s">
        <v>271</v>
      </c>
      <c r="D93" s="68">
        <v>367.2</v>
      </c>
      <c r="E93" s="160">
        <v>400</v>
      </c>
      <c r="F93" s="160">
        <f t="shared" si="6"/>
        <v>110</v>
      </c>
      <c r="G93" s="160">
        <v>100</v>
      </c>
      <c r="H93" s="160">
        <v>5</v>
      </c>
      <c r="I93" s="160">
        <v>0</v>
      </c>
      <c r="J93" s="160">
        <v>5</v>
      </c>
      <c r="K93" s="68"/>
      <c r="M93" s="130"/>
      <c r="N93" s="30">
        <f>J88+J89+J90+J91+J92+J93+J94+J95+J96+J97</f>
        <v>540</v>
      </c>
    </row>
    <row r="94" spans="1:14" s="10" customFormat="1" ht="18" customHeight="1" x14ac:dyDescent="0.25">
      <c r="A94" s="40" t="s">
        <v>272</v>
      </c>
      <c r="B94" s="34">
        <f t="shared" si="1"/>
        <v>61</v>
      </c>
      <c r="C94" s="39" t="s">
        <v>273</v>
      </c>
      <c r="D94" s="68">
        <v>64</v>
      </c>
      <c r="E94" s="160">
        <v>60</v>
      </c>
      <c r="F94" s="160">
        <f t="shared" si="6"/>
        <v>85</v>
      </c>
      <c r="G94" s="160">
        <v>30</v>
      </c>
      <c r="H94" s="160">
        <v>15</v>
      </c>
      <c r="I94" s="160">
        <v>0</v>
      </c>
      <c r="J94" s="160">
        <v>40</v>
      </c>
      <c r="K94" s="68"/>
      <c r="M94" s="130"/>
    </row>
    <row r="95" spans="1:14" s="10" customFormat="1" ht="18" customHeight="1" x14ac:dyDescent="0.25">
      <c r="A95" s="40" t="s">
        <v>378</v>
      </c>
      <c r="B95" s="34">
        <f t="shared" si="1"/>
        <v>62</v>
      </c>
      <c r="C95" s="39" t="s">
        <v>336</v>
      </c>
      <c r="D95" s="68">
        <v>0</v>
      </c>
      <c r="E95" s="160">
        <f t="shared" si="6"/>
        <v>0</v>
      </c>
      <c r="F95" s="160">
        <f t="shared" si="6"/>
        <v>0</v>
      </c>
      <c r="G95" s="160">
        <v>0</v>
      </c>
      <c r="H95" s="160">
        <v>0</v>
      </c>
      <c r="I95" s="160">
        <v>0</v>
      </c>
      <c r="J95" s="160">
        <v>0</v>
      </c>
      <c r="K95" s="95"/>
      <c r="M95" s="130"/>
    </row>
    <row r="96" spans="1:14" s="161" customFormat="1" ht="30.75" x14ac:dyDescent="0.25">
      <c r="A96" s="118" t="s">
        <v>307</v>
      </c>
      <c r="B96" s="34">
        <f t="shared" si="1"/>
        <v>63</v>
      </c>
      <c r="C96" s="39" t="s">
        <v>274</v>
      </c>
      <c r="D96" s="99">
        <v>6.9</v>
      </c>
      <c r="E96" s="160">
        <v>600</v>
      </c>
      <c r="F96" s="160">
        <f t="shared" si="6"/>
        <v>150</v>
      </c>
      <c r="G96" s="99">
        <v>150</v>
      </c>
      <c r="H96" s="99">
        <v>0</v>
      </c>
      <c r="I96" s="99">
        <v>0</v>
      </c>
      <c r="J96" s="99">
        <v>0</v>
      </c>
      <c r="K96" s="56"/>
      <c r="M96" s="30">
        <f>D90+D91+D92+D89+D88+D93+D94+D95+D96+D97</f>
        <v>1247</v>
      </c>
    </row>
    <row r="97" spans="1:17" s="10" customFormat="1" ht="29.45" customHeight="1" x14ac:dyDescent="0.25">
      <c r="A97" s="40" t="s">
        <v>105</v>
      </c>
      <c r="B97" s="34">
        <f t="shared" si="1"/>
        <v>64</v>
      </c>
      <c r="C97" s="39" t="s">
        <v>275</v>
      </c>
      <c r="D97" s="68">
        <v>93.1</v>
      </c>
      <c r="E97" s="160">
        <v>1009</v>
      </c>
      <c r="F97" s="160">
        <f t="shared" si="6"/>
        <v>540.20000000000005</v>
      </c>
      <c r="G97" s="160">
        <v>200</v>
      </c>
      <c r="H97" s="160">
        <v>140</v>
      </c>
      <c r="I97" s="160">
        <v>0</v>
      </c>
      <c r="J97" s="160">
        <v>200.2</v>
      </c>
      <c r="K97" s="68"/>
      <c r="M97" s="30"/>
    </row>
    <row r="98" spans="1:17" s="10" customFormat="1" ht="21" customHeight="1" x14ac:dyDescent="0.25">
      <c r="A98" s="36" t="s">
        <v>95</v>
      </c>
      <c r="B98" s="34">
        <f t="shared" si="1"/>
        <v>65</v>
      </c>
      <c r="C98" s="37" t="s">
        <v>276</v>
      </c>
      <c r="D98" s="68">
        <v>19.2</v>
      </c>
      <c r="E98" s="68">
        <v>27.3</v>
      </c>
      <c r="F98" s="68">
        <f>G98+H98+I98+J98</f>
        <v>100</v>
      </c>
      <c r="G98" s="68">
        <v>10</v>
      </c>
      <c r="H98" s="68">
        <v>50</v>
      </c>
      <c r="I98" s="68">
        <v>20</v>
      </c>
      <c r="J98" s="68">
        <v>20</v>
      </c>
      <c r="K98" s="68"/>
      <c r="M98" s="30"/>
    </row>
    <row r="99" spans="1:17" s="10" customFormat="1" ht="21" customHeight="1" x14ac:dyDescent="0.25">
      <c r="A99" s="36" t="s">
        <v>96</v>
      </c>
      <c r="B99" s="34">
        <f t="shared" si="1"/>
        <v>66</v>
      </c>
      <c r="C99" s="37" t="s">
        <v>277</v>
      </c>
      <c r="D99" s="68">
        <v>123.5</v>
      </c>
      <c r="E99" s="68">
        <v>199.3</v>
      </c>
      <c r="F99" s="68">
        <f t="shared" si="6"/>
        <v>330.1</v>
      </c>
      <c r="G99" s="68">
        <v>78.5</v>
      </c>
      <c r="H99" s="68">
        <v>89.6</v>
      </c>
      <c r="I99" s="68">
        <v>81</v>
      </c>
      <c r="J99" s="68">
        <v>81</v>
      </c>
      <c r="K99" s="68"/>
      <c r="M99" s="30"/>
      <c r="N99" s="28"/>
    </row>
    <row r="100" spans="1:17" s="10" customFormat="1" ht="21" customHeight="1" x14ac:dyDescent="0.25">
      <c r="A100" s="36" t="s">
        <v>301</v>
      </c>
      <c r="B100" s="34">
        <f t="shared" ref="B100:B163" si="7">B99+1</f>
        <v>67</v>
      </c>
      <c r="C100" s="37" t="s">
        <v>278</v>
      </c>
      <c r="D100" s="68">
        <v>19.5</v>
      </c>
      <c r="E100" s="68">
        <v>5</v>
      </c>
      <c r="F100" s="68">
        <f>G100+H100+I100+J100</f>
        <v>80</v>
      </c>
      <c r="G100" s="68">
        <v>40</v>
      </c>
      <c r="H100" s="68">
        <v>20</v>
      </c>
      <c r="I100" s="68">
        <v>0</v>
      </c>
      <c r="J100" s="68">
        <v>20</v>
      </c>
      <c r="K100" s="68"/>
    </row>
    <row r="101" spans="1:17" s="10" customFormat="1" ht="21" customHeight="1" x14ac:dyDescent="0.25">
      <c r="A101" s="36" t="s">
        <v>136</v>
      </c>
      <c r="B101" s="34">
        <f t="shared" si="7"/>
        <v>68</v>
      </c>
      <c r="C101" s="37" t="s">
        <v>279</v>
      </c>
      <c r="D101" s="68">
        <v>0</v>
      </c>
      <c r="E101" s="68">
        <v>0</v>
      </c>
      <c r="F101" s="68">
        <f>G101+H101+I101+J101</f>
        <v>185</v>
      </c>
      <c r="G101" s="68">
        <v>0</v>
      </c>
      <c r="H101" s="68">
        <v>185</v>
      </c>
      <c r="I101" s="68">
        <v>0</v>
      </c>
      <c r="J101" s="68">
        <v>0</v>
      </c>
      <c r="K101" s="68"/>
      <c r="M101" s="30"/>
    </row>
    <row r="102" spans="1:17" s="10" customFormat="1" ht="21" customHeight="1" x14ac:dyDescent="0.25">
      <c r="A102" s="36" t="s">
        <v>234</v>
      </c>
      <c r="B102" s="34">
        <f t="shared" si="7"/>
        <v>69</v>
      </c>
      <c r="C102" s="37" t="s">
        <v>280</v>
      </c>
      <c r="D102" s="68">
        <f>D103+D104</f>
        <v>31081.699999999997</v>
      </c>
      <c r="E102" s="68">
        <v>16277</v>
      </c>
      <c r="F102" s="68">
        <f>F103+F104</f>
        <v>26549.100000000002</v>
      </c>
      <c r="G102" s="68">
        <f>G103+G104</f>
        <v>6878.2</v>
      </c>
      <c r="H102" s="68">
        <f>H103+H104</f>
        <v>5369.3</v>
      </c>
      <c r="I102" s="68">
        <f>I103+I104</f>
        <v>10232.4</v>
      </c>
      <c r="J102" s="68">
        <f>J103+J104</f>
        <v>4069.2</v>
      </c>
      <c r="K102" s="69"/>
      <c r="M102" s="130" t="s">
        <v>363</v>
      </c>
      <c r="N102" s="30"/>
      <c r="O102" s="30"/>
      <c r="Q102" s="31"/>
    </row>
    <row r="103" spans="1:17" s="10" customFormat="1" ht="37.5" customHeight="1" x14ac:dyDescent="0.25">
      <c r="A103" s="38" t="s">
        <v>337</v>
      </c>
      <c r="B103" s="34">
        <f t="shared" si="7"/>
        <v>70</v>
      </c>
      <c r="C103" s="37" t="s">
        <v>347</v>
      </c>
      <c r="D103" s="68">
        <v>26180.3</v>
      </c>
      <c r="E103" s="119">
        <v>13177</v>
      </c>
      <c r="F103" s="68">
        <f t="shared" ref="F103:F108" si="8">G103+H103+I103+J103</f>
        <v>21569.100000000002</v>
      </c>
      <c r="G103" s="68">
        <v>5603.2</v>
      </c>
      <c r="H103" s="68">
        <v>4294.3</v>
      </c>
      <c r="I103" s="68">
        <v>8377.4</v>
      </c>
      <c r="J103" s="68">
        <v>3294.2</v>
      </c>
      <c r="K103" s="69"/>
      <c r="M103" s="30"/>
      <c r="N103" s="30"/>
      <c r="O103" s="30"/>
      <c r="Q103" s="31"/>
    </row>
    <row r="104" spans="1:17" s="10" customFormat="1" ht="37.5" customHeight="1" x14ac:dyDescent="0.25">
      <c r="A104" s="38" t="s">
        <v>362</v>
      </c>
      <c r="B104" s="34">
        <f t="shared" si="7"/>
        <v>71</v>
      </c>
      <c r="C104" s="37" t="s">
        <v>348</v>
      </c>
      <c r="D104" s="68">
        <v>4901.3999999999996</v>
      </c>
      <c r="E104" s="103">
        <v>3100</v>
      </c>
      <c r="F104" s="68">
        <f t="shared" si="8"/>
        <v>4980</v>
      </c>
      <c r="G104" s="68">
        <v>1275</v>
      </c>
      <c r="H104" s="68">
        <v>1075</v>
      </c>
      <c r="I104" s="68">
        <v>1855</v>
      </c>
      <c r="J104" s="68">
        <v>775</v>
      </c>
      <c r="K104" s="69"/>
      <c r="M104" s="30"/>
      <c r="N104" s="30"/>
      <c r="O104" s="30"/>
      <c r="Q104" s="31"/>
    </row>
    <row r="105" spans="1:17" s="10" customFormat="1" ht="21" customHeight="1" x14ac:dyDescent="0.25">
      <c r="A105" s="127" t="s">
        <v>209</v>
      </c>
      <c r="B105" s="34">
        <f t="shared" si="7"/>
        <v>72</v>
      </c>
      <c r="C105" s="134">
        <v>1130</v>
      </c>
      <c r="D105" s="105">
        <f>D106+D107+D108+D109+D110+D111+D116+D117+D123+D124+D125+D126+D129</f>
        <v>4212.8</v>
      </c>
      <c r="E105" s="63">
        <v>5518</v>
      </c>
      <c r="F105" s="105">
        <f>G105+H105+I105+J105</f>
        <v>4404.8</v>
      </c>
      <c r="G105" s="105">
        <f>G106+G107+G108+G109+G111+G116+G117+G123+G124+G125+G126+G129</f>
        <v>1020</v>
      </c>
      <c r="H105" s="105">
        <f>H106+H107+H108+H109+H111+H116+H117+H123+H124+H125+H126+H129</f>
        <v>1306.8</v>
      </c>
      <c r="I105" s="105">
        <f>I106+I107+I108+I109+I111+I116+I117+I123+I124+I125+I126+I129</f>
        <v>1058</v>
      </c>
      <c r="J105" s="105">
        <f>J106+J107+J108+J109+J111+J116+J117+J123+J124+J125+J126+J129</f>
        <v>1020</v>
      </c>
      <c r="K105" s="162"/>
      <c r="M105" s="30"/>
    </row>
    <row r="106" spans="1:17" s="10" customFormat="1" ht="21" customHeight="1" x14ac:dyDescent="0.25">
      <c r="A106" s="36" t="s">
        <v>89</v>
      </c>
      <c r="B106" s="34">
        <f t="shared" si="7"/>
        <v>73</v>
      </c>
      <c r="C106" s="37" t="s">
        <v>219</v>
      </c>
      <c r="D106" s="68">
        <v>102.9</v>
      </c>
      <c r="E106" s="68">
        <v>150</v>
      </c>
      <c r="F106" s="68">
        <f t="shared" si="8"/>
        <v>70</v>
      </c>
      <c r="G106" s="68">
        <v>22</v>
      </c>
      <c r="H106" s="68">
        <v>8</v>
      </c>
      <c r="I106" s="68">
        <v>0</v>
      </c>
      <c r="J106" s="68">
        <v>40</v>
      </c>
      <c r="K106" s="68"/>
      <c r="M106" s="30"/>
    </row>
    <row r="107" spans="1:17" s="10" customFormat="1" ht="21" customHeight="1" x14ac:dyDescent="0.25">
      <c r="A107" s="36" t="s">
        <v>90</v>
      </c>
      <c r="B107" s="34">
        <f t="shared" si="7"/>
        <v>74</v>
      </c>
      <c r="C107" s="37" t="s">
        <v>220</v>
      </c>
      <c r="D107" s="68">
        <v>76</v>
      </c>
      <c r="E107" s="68">
        <v>90</v>
      </c>
      <c r="F107" s="68">
        <f t="shared" si="8"/>
        <v>60</v>
      </c>
      <c r="G107" s="68">
        <v>20</v>
      </c>
      <c r="H107" s="68">
        <v>20</v>
      </c>
      <c r="I107" s="68">
        <v>0</v>
      </c>
      <c r="J107" s="68">
        <v>20</v>
      </c>
      <c r="K107" s="68"/>
      <c r="M107" s="30"/>
    </row>
    <row r="108" spans="1:17" s="10" customFormat="1" ht="21" customHeight="1" x14ac:dyDescent="0.25">
      <c r="A108" s="36" t="s">
        <v>134</v>
      </c>
      <c r="B108" s="34">
        <f t="shared" si="7"/>
        <v>75</v>
      </c>
      <c r="C108" s="37" t="s">
        <v>221</v>
      </c>
      <c r="D108" s="68">
        <v>1091.8</v>
      </c>
      <c r="E108" s="68">
        <v>1700</v>
      </c>
      <c r="F108" s="68">
        <f t="shared" si="8"/>
        <v>1000</v>
      </c>
      <c r="G108" s="68">
        <v>200</v>
      </c>
      <c r="H108" s="68">
        <v>300</v>
      </c>
      <c r="I108" s="68">
        <v>200</v>
      </c>
      <c r="J108" s="68">
        <v>300</v>
      </c>
      <c r="K108" s="68"/>
      <c r="M108" s="30"/>
    </row>
    <row r="109" spans="1:17" s="10" customFormat="1" ht="21" customHeight="1" x14ac:dyDescent="0.25">
      <c r="A109" s="36" t="s">
        <v>199</v>
      </c>
      <c r="B109" s="34">
        <f t="shared" si="7"/>
        <v>76</v>
      </c>
      <c r="C109" s="37" t="s">
        <v>222</v>
      </c>
      <c r="D109" s="68">
        <v>800.8</v>
      </c>
      <c r="E109" s="68">
        <v>250</v>
      </c>
      <c r="F109" s="68">
        <f>G109+H109+I109+J109</f>
        <v>165</v>
      </c>
      <c r="G109" s="68">
        <v>100</v>
      </c>
      <c r="H109" s="68">
        <v>15</v>
      </c>
      <c r="I109" s="68">
        <v>25</v>
      </c>
      <c r="J109" s="68">
        <v>25</v>
      </c>
      <c r="K109" s="68"/>
    </row>
    <row r="110" spans="1:17" s="10" customFormat="1" ht="21" customHeight="1" x14ac:dyDescent="0.25">
      <c r="A110" s="36" t="s">
        <v>45</v>
      </c>
      <c r="B110" s="34">
        <f t="shared" si="7"/>
        <v>77</v>
      </c>
      <c r="C110" s="37" t="s">
        <v>223</v>
      </c>
      <c r="D110" s="68">
        <v>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/>
    </row>
    <row r="111" spans="1:17" s="10" customFormat="1" ht="21" customHeight="1" x14ac:dyDescent="0.25">
      <c r="A111" s="36" t="s">
        <v>135</v>
      </c>
      <c r="B111" s="34">
        <f t="shared" si="7"/>
        <v>78</v>
      </c>
      <c r="C111" s="37" t="s">
        <v>281</v>
      </c>
      <c r="D111" s="68">
        <v>838.1</v>
      </c>
      <c r="E111" s="68">
        <v>1442</v>
      </c>
      <c r="F111" s="68">
        <f>G111+H111+I111+J111</f>
        <v>1676.3</v>
      </c>
      <c r="G111" s="68">
        <f>G112+G113+G114+G115</f>
        <v>350</v>
      </c>
      <c r="H111" s="68">
        <v>552.29999999999995</v>
      </c>
      <c r="I111" s="68">
        <v>449</v>
      </c>
      <c r="J111" s="68">
        <v>325</v>
      </c>
      <c r="K111" s="68"/>
    </row>
    <row r="112" spans="1:17" s="45" customFormat="1" ht="21" customHeight="1" x14ac:dyDescent="0.25">
      <c r="A112" s="44" t="s">
        <v>210</v>
      </c>
      <c r="B112" s="34">
        <f t="shared" si="7"/>
        <v>79</v>
      </c>
      <c r="C112" s="34" t="s">
        <v>224</v>
      </c>
      <c r="D112" s="62">
        <v>156.6</v>
      </c>
      <c r="E112" s="64">
        <v>240.7</v>
      </c>
      <c r="F112" s="62">
        <f t="shared" ref="F112:F122" si="9">G112+H112+I112+J112</f>
        <v>270</v>
      </c>
      <c r="G112" s="62">
        <v>90</v>
      </c>
      <c r="H112" s="62">
        <v>60</v>
      </c>
      <c r="I112" s="62">
        <v>60</v>
      </c>
      <c r="J112" s="62">
        <v>60</v>
      </c>
      <c r="K112" s="64"/>
      <c r="M112" s="126"/>
    </row>
    <row r="113" spans="1:13" s="45" customFormat="1" ht="21" customHeight="1" x14ac:dyDescent="0.25">
      <c r="A113" s="44" t="s">
        <v>203</v>
      </c>
      <c r="B113" s="34">
        <f t="shared" si="7"/>
        <v>80</v>
      </c>
      <c r="C113" s="34" t="s">
        <v>225</v>
      </c>
      <c r="D113" s="62">
        <v>114.6</v>
      </c>
      <c r="E113" s="64">
        <v>180</v>
      </c>
      <c r="F113" s="62">
        <f t="shared" si="9"/>
        <v>260</v>
      </c>
      <c r="G113" s="62">
        <v>95</v>
      </c>
      <c r="H113" s="62">
        <v>25</v>
      </c>
      <c r="I113" s="62">
        <v>70</v>
      </c>
      <c r="J113" s="62">
        <v>70</v>
      </c>
      <c r="K113" s="64"/>
      <c r="M113" s="126">
        <f>G115+G114+G113+G112</f>
        <v>350</v>
      </c>
    </row>
    <row r="114" spans="1:13" s="45" customFormat="1" ht="19.5" customHeight="1" x14ac:dyDescent="0.25">
      <c r="A114" s="44" t="s">
        <v>376</v>
      </c>
      <c r="B114" s="34">
        <f t="shared" si="7"/>
        <v>81</v>
      </c>
      <c r="C114" s="34" t="s">
        <v>226</v>
      </c>
      <c r="D114" s="62">
        <v>174.2</v>
      </c>
      <c r="E114" s="64">
        <v>160</v>
      </c>
      <c r="F114" s="62">
        <f t="shared" si="9"/>
        <v>370</v>
      </c>
      <c r="G114" s="62">
        <v>50</v>
      </c>
      <c r="H114" s="62">
        <v>170</v>
      </c>
      <c r="I114" s="62">
        <v>75</v>
      </c>
      <c r="J114" s="62">
        <v>75</v>
      </c>
      <c r="K114" s="64"/>
      <c r="M114" s="126">
        <f>H112+H113+H114+H115</f>
        <v>552.29999999999995</v>
      </c>
    </row>
    <row r="115" spans="1:13" s="45" customFormat="1" ht="21" customHeight="1" x14ac:dyDescent="0.25">
      <c r="A115" s="44" t="s">
        <v>105</v>
      </c>
      <c r="B115" s="34">
        <f t="shared" si="7"/>
        <v>82</v>
      </c>
      <c r="C115" s="34" t="s">
        <v>227</v>
      </c>
      <c r="D115" s="62">
        <v>392.7</v>
      </c>
      <c r="E115" s="64">
        <v>861.3</v>
      </c>
      <c r="F115" s="62">
        <f t="shared" si="9"/>
        <v>776.3</v>
      </c>
      <c r="G115" s="62">
        <v>115</v>
      </c>
      <c r="H115" s="62">
        <v>297.3</v>
      </c>
      <c r="I115" s="62">
        <v>244</v>
      </c>
      <c r="J115" s="62">
        <v>120</v>
      </c>
      <c r="K115" s="64"/>
      <c r="M115" s="126">
        <f>I112+I113+I114+I115</f>
        <v>449</v>
      </c>
    </row>
    <row r="116" spans="1:13" s="10" customFormat="1" ht="21" customHeight="1" x14ac:dyDescent="0.25">
      <c r="A116" s="36" t="s">
        <v>95</v>
      </c>
      <c r="B116" s="34">
        <f t="shared" si="7"/>
        <v>83</v>
      </c>
      <c r="C116" s="37" t="s">
        <v>228</v>
      </c>
      <c r="D116" s="68">
        <v>28.8</v>
      </c>
      <c r="E116" s="68">
        <v>16</v>
      </c>
      <c r="F116" s="68">
        <f t="shared" si="9"/>
        <v>16</v>
      </c>
      <c r="G116" s="68">
        <v>4</v>
      </c>
      <c r="H116" s="68">
        <v>4</v>
      </c>
      <c r="I116" s="68">
        <v>4</v>
      </c>
      <c r="J116" s="68">
        <v>4</v>
      </c>
      <c r="K116" s="68"/>
    </row>
    <row r="117" spans="1:13" s="10" customFormat="1" ht="21" customHeight="1" x14ac:dyDescent="0.25">
      <c r="A117" s="36" t="s">
        <v>46</v>
      </c>
      <c r="B117" s="34">
        <f t="shared" si="7"/>
        <v>84</v>
      </c>
      <c r="C117" s="37" t="s">
        <v>229</v>
      </c>
      <c r="D117" s="106">
        <v>2.8</v>
      </c>
      <c r="E117" s="68">
        <v>37</v>
      </c>
      <c r="F117" s="106">
        <f t="shared" si="9"/>
        <v>72</v>
      </c>
      <c r="G117" s="106">
        <f>G118+G119+G120+G121+G122</f>
        <v>0</v>
      </c>
      <c r="H117" s="106">
        <f>H118+H119+H120+H121+H122</f>
        <v>25</v>
      </c>
      <c r="I117" s="106">
        <f>I118+I119+I120+I121+I122</f>
        <v>40</v>
      </c>
      <c r="J117" s="106">
        <f>J118+J119+J120+J121+J122</f>
        <v>7</v>
      </c>
      <c r="K117" s="68"/>
    </row>
    <row r="118" spans="1:13" s="47" customFormat="1" ht="21" customHeight="1" x14ac:dyDescent="0.25">
      <c r="A118" s="44" t="s">
        <v>108</v>
      </c>
      <c r="B118" s="34">
        <f t="shared" si="7"/>
        <v>85</v>
      </c>
      <c r="C118" s="34" t="s">
        <v>312</v>
      </c>
      <c r="D118" s="62">
        <v>0</v>
      </c>
      <c r="E118" s="62">
        <v>0</v>
      </c>
      <c r="F118" s="66">
        <f t="shared" si="9"/>
        <v>0</v>
      </c>
      <c r="G118" s="62">
        <v>0</v>
      </c>
      <c r="H118" s="62">
        <v>0</v>
      </c>
      <c r="I118" s="62">
        <v>0</v>
      </c>
      <c r="J118" s="62">
        <v>0</v>
      </c>
      <c r="K118" s="62"/>
    </row>
    <row r="119" spans="1:13" s="47" customFormat="1" ht="21" customHeight="1" x14ac:dyDescent="0.25">
      <c r="A119" s="44" t="s">
        <v>109</v>
      </c>
      <c r="B119" s="34">
        <f t="shared" si="7"/>
        <v>86</v>
      </c>
      <c r="C119" s="34" t="s">
        <v>313</v>
      </c>
      <c r="D119" s="62">
        <v>1.9</v>
      </c>
      <c r="E119" s="62">
        <v>23</v>
      </c>
      <c r="F119" s="66">
        <f t="shared" si="9"/>
        <v>2.5</v>
      </c>
      <c r="G119" s="62">
        <v>0</v>
      </c>
      <c r="H119" s="62">
        <v>0</v>
      </c>
      <c r="I119" s="62">
        <v>0</v>
      </c>
      <c r="J119" s="62">
        <v>2.5</v>
      </c>
      <c r="K119" s="62"/>
    </row>
    <row r="120" spans="1:13" s="47" customFormat="1" ht="21" customHeight="1" x14ac:dyDescent="0.25">
      <c r="A120" s="44" t="s">
        <v>110</v>
      </c>
      <c r="B120" s="34">
        <f t="shared" si="7"/>
        <v>87</v>
      </c>
      <c r="C120" s="34" t="s">
        <v>314</v>
      </c>
      <c r="D120" s="62">
        <v>0</v>
      </c>
      <c r="E120" s="62">
        <v>12</v>
      </c>
      <c r="F120" s="66">
        <f t="shared" si="9"/>
        <v>43.5</v>
      </c>
      <c r="G120" s="62">
        <v>0</v>
      </c>
      <c r="H120" s="62">
        <v>0</v>
      </c>
      <c r="I120" s="62">
        <v>40</v>
      </c>
      <c r="J120" s="62">
        <v>3.5</v>
      </c>
      <c r="K120" s="62"/>
    </row>
    <row r="121" spans="1:13" s="47" customFormat="1" ht="21" customHeight="1" x14ac:dyDescent="0.25">
      <c r="A121" s="44" t="s">
        <v>111</v>
      </c>
      <c r="B121" s="34">
        <f t="shared" si="7"/>
        <v>88</v>
      </c>
      <c r="C121" s="34" t="s">
        <v>315</v>
      </c>
      <c r="D121" s="62">
        <v>0</v>
      </c>
      <c r="E121" s="62">
        <v>0</v>
      </c>
      <c r="F121" s="66">
        <f t="shared" si="9"/>
        <v>25</v>
      </c>
      <c r="G121" s="62">
        <v>0</v>
      </c>
      <c r="H121" s="62">
        <v>25</v>
      </c>
      <c r="I121" s="62">
        <v>0</v>
      </c>
      <c r="J121" s="62">
        <v>0</v>
      </c>
      <c r="K121" s="62"/>
    </row>
    <row r="122" spans="1:13" s="47" customFormat="1" ht="41.45" customHeight="1" x14ac:dyDescent="0.25">
      <c r="A122" s="44" t="s">
        <v>146</v>
      </c>
      <c r="B122" s="34">
        <f t="shared" si="7"/>
        <v>89</v>
      </c>
      <c r="C122" s="34" t="s">
        <v>316</v>
      </c>
      <c r="D122" s="62">
        <v>0.9</v>
      </c>
      <c r="E122" s="62">
        <v>2</v>
      </c>
      <c r="F122" s="66">
        <f t="shared" si="9"/>
        <v>1</v>
      </c>
      <c r="G122" s="62">
        <v>0</v>
      </c>
      <c r="H122" s="62">
        <v>0</v>
      </c>
      <c r="I122" s="62">
        <v>0</v>
      </c>
      <c r="J122" s="62">
        <v>1</v>
      </c>
      <c r="K122" s="62"/>
    </row>
    <row r="123" spans="1:13" s="10" customFormat="1" ht="21" customHeight="1" x14ac:dyDescent="0.25">
      <c r="A123" s="36" t="s">
        <v>96</v>
      </c>
      <c r="B123" s="34">
        <f t="shared" si="7"/>
        <v>90</v>
      </c>
      <c r="C123" s="37" t="s">
        <v>230</v>
      </c>
      <c r="D123" s="68">
        <v>21.3</v>
      </c>
      <c r="E123" s="68">
        <v>0</v>
      </c>
      <c r="F123" s="68">
        <f>G123+H123+I123+J123</f>
        <v>30</v>
      </c>
      <c r="G123" s="68">
        <v>0</v>
      </c>
      <c r="H123" s="68">
        <v>0</v>
      </c>
      <c r="I123" s="68">
        <v>30</v>
      </c>
      <c r="J123" s="68">
        <v>0</v>
      </c>
      <c r="K123" s="68"/>
    </row>
    <row r="124" spans="1:13" s="10" customFormat="1" ht="41.25" customHeight="1" x14ac:dyDescent="0.25">
      <c r="A124" s="36" t="s">
        <v>211</v>
      </c>
      <c r="B124" s="34">
        <f t="shared" si="7"/>
        <v>91</v>
      </c>
      <c r="C124" s="37" t="s">
        <v>231</v>
      </c>
      <c r="D124" s="68">
        <v>60.6</v>
      </c>
      <c r="E124" s="68">
        <v>40</v>
      </c>
      <c r="F124" s="68">
        <f t="shared" ref="F124:F134" si="10">G124+H124+I124+J124</f>
        <v>53</v>
      </c>
      <c r="G124" s="68">
        <v>9</v>
      </c>
      <c r="H124" s="68">
        <v>15</v>
      </c>
      <c r="I124" s="68">
        <v>20</v>
      </c>
      <c r="J124" s="68">
        <v>9</v>
      </c>
      <c r="K124" s="68"/>
    </row>
    <row r="125" spans="1:13" s="10" customFormat="1" ht="21" customHeight="1" x14ac:dyDescent="0.25">
      <c r="A125" s="36" t="s">
        <v>212</v>
      </c>
      <c r="B125" s="34">
        <f t="shared" si="7"/>
        <v>92</v>
      </c>
      <c r="C125" s="37" t="s">
        <v>232</v>
      </c>
      <c r="D125" s="68">
        <v>397</v>
      </c>
      <c r="E125" s="68">
        <v>625</v>
      </c>
      <c r="F125" s="68">
        <f t="shared" si="10"/>
        <v>515</v>
      </c>
      <c r="G125" s="68">
        <v>150</v>
      </c>
      <c r="H125" s="68">
        <v>100</v>
      </c>
      <c r="I125" s="68">
        <v>140</v>
      </c>
      <c r="J125" s="68">
        <v>125</v>
      </c>
      <c r="K125" s="68"/>
    </row>
    <row r="126" spans="1:13" s="10" customFormat="1" ht="21" customHeight="1" x14ac:dyDescent="0.25">
      <c r="A126" s="36" t="s">
        <v>207</v>
      </c>
      <c r="B126" s="34">
        <f t="shared" si="7"/>
        <v>93</v>
      </c>
      <c r="C126" s="37" t="s">
        <v>244</v>
      </c>
      <c r="D126" s="68">
        <v>383.7</v>
      </c>
      <c r="E126" s="68">
        <v>800</v>
      </c>
      <c r="F126" s="68">
        <f t="shared" si="10"/>
        <v>480</v>
      </c>
      <c r="G126" s="68">
        <f>G127+G128</f>
        <v>165</v>
      </c>
      <c r="H126" s="68">
        <f>H127+H128</f>
        <v>0</v>
      </c>
      <c r="I126" s="68">
        <f>I127+I128</f>
        <v>150</v>
      </c>
      <c r="J126" s="68">
        <f>J127+J128</f>
        <v>165</v>
      </c>
      <c r="K126" s="68"/>
      <c r="M126" s="30"/>
    </row>
    <row r="127" spans="1:13" s="10" customFormat="1" ht="21" customHeight="1" x14ac:dyDescent="0.25">
      <c r="A127" s="38" t="s">
        <v>337</v>
      </c>
      <c r="B127" s="34">
        <f t="shared" si="7"/>
        <v>94</v>
      </c>
      <c r="C127" s="39" t="s">
        <v>317</v>
      </c>
      <c r="D127" s="68">
        <v>383.7</v>
      </c>
      <c r="E127" s="68">
        <v>800</v>
      </c>
      <c r="F127" s="68">
        <f>G127+H127+I127+J127</f>
        <v>450</v>
      </c>
      <c r="G127" s="68">
        <v>150</v>
      </c>
      <c r="H127" s="68">
        <v>0</v>
      </c>
      <c r="I127" s="68">
        <v>150</v>
      </c>
      <c r="J127" s="68">
        <v>150</v>
      </c>
      <c r="K127" s="68"/>
    </row>
    <row r="128" spans="1:13" s="47" customFormat="1" ht="21" customHeight="1" x14ac:dyDescent="0.25">
      <c r="A128" s="38" t="s">
        <v>65</v>
      </c>
      <c r="B128" s="34">
        <f t="shared" si="7"/>
        <v>95</v>
      </c>
      <c r="C128" s="39" t="s">
        <v>318</v>
      </c>
      <c r="D128" s="62">
        <v>0</v>
      </c>
      <c r="E128" s="62">
        <v>0</v>
      </c>
      <c r="F128" s="68">
        <f t="shared" si="10"/>
        <v>30</v>
      </c>
      <c r="G128" s="62">
        <v>15</v>
      </c>
      <c r="H128" s="62">
        <v>0</v>
      </c>
      <c r="I128" s="62">
        <v>0</v>
      </c>
      <c r="J128" s="62">
        <v>15</v>
      </c>
      <c r="K128" s="62"/>
    </row>
    <row r="129" spans="1:15" s="10" customFormat="1" ht="21" customHeight="1" x14ac:dyDescent="0.25">
      <c r="A129" s="35" t="s">
        <v>365</v>
      </c>
      <c r="B129" s="34">
        <f t="shared" si="7"/>
        <v>96</v>
      </c>
      <c r="C129" s="39" t="s">
        <v>333</v>
      </c>
      <c r="D129" s="68">
        <v>409</v>
      </c>
      <c r="E129" s="68">
        <v>368</v>
      </c>
      <c r="F129" s="68">
        <f>G129+H129+I129+J129</f>
        <v>267.5</v>
      </c>
      <c r="G129" s="68">
        <v>0</v>
      </c>
      <c r="H129" s="68">
        <v>267.5</v>
      </c>
      <c r="I129" s="68">
        <v>0</v>
      </c>
      <c r="J129" s="68">
        <v>0</v>
      </c>
      <c r="K129" s="68"/>
    </row>
    <row r="130" spans="1:15" s="10" customFormat="1" ht="21" customHeight="1" x14ac:dyDescent="0.25">
      <c r="A130" s="35" t="s">
        <v>368</v>
      </c>
      <c r="B130" s="34">
        <f t="shared" si="7"/>
        <v>97</v>
      </c>
      <c r="C130" s="39" t="s">
        <v>367</v>
      </c>
      <c r="D130" s="68">
        <f>D131</f>
        <v>7.5</v>
      </c>
      <c r="E130" s="68">
        <v>0</v>
      </c>
      <c r="F130" s="68">
        <f t="shared" si="10"/>
        <v>0</v>
      </c>
      <c r="G130" s="68">
        <v>0</v>
      </c>
      <c r="H130" s="68">
        <v>0</v>
      </c>
      <c r="I130" s="68">
        <v>0</v>
      </c>
      <c r="J130" s="68">
        <v>0</v>
      </c>
      <c r="K130" s="68"/>
    </row>
    <row r="131" spans="1:15" s="10" customFormat="1" ht="21" customHeight="1" x14ac:dyDescent="0.25">
      <c r="A131" s="38" t="s">
        <v>369</v>
      </c>
      <c r="B131" s="61">
        <f t="shared" si="7"/>
        <v>98</v>
      </c>
      <c r="C131" s="39" t="s">
        <v>370</v>
      </c>
      <c r="D131" s="68">
        <v>7.5</v>
      </c>
      <c r="E131" s="68">
        <v>0</v>
      </c>
      <c r="F131" s="68">
        <f t="shared" si="10"/>
        <v>0</v>
      </c>
      <c r="G131" s="68">
        <v>0</v>
      </c>
      <c r="H131" s="68">
        <v>0</v>
      </c>
      <c r="I131" s="68">
        <v>0</v>
      </c>
      <c r="J131" s="68">
        <v>0</v>
      </c>
      <c r="K131" s="68"/>
    </row>
    <row r="132" spans="1:15" s="10" customFormat="1" ht="21" customHeight="1" x14ac:dyDescent="0.25">
      <c r="A132" s="35" t="s">
        <v>373</v>
      </c>
      <c r="B132" s="34">
        <f t="shared" si="7"/>
        <v>99</v>
      </c>
      <c r="C132" s="39" t="s">
        <v>371</v>
      </c>
      <c r="D132" s="68">
        <f>D133+D134</f>
        <v>401.5</v>
      </c>
      <c r="E132" s="68">
        <v>368</v>
      </c>
      <c r="F132" s="68">
        <f t="shared" si="10"/>
        <v>0</v>
      </c>
      <c r="G132" s="68">
        <v>0</v>
      </c>
      <c r="H132" s="68">
        <v>0</v>
      </c>
      <c r="I132" s="68">
        <v>0</v>
      </c>
      <c r="J132" s="68">
        <v>0</v>
      </c>
      <c r="K132" s="68"/>
    </row>
    <row r="133" spans="1:15" s="197" customFormat="1" ht="21" customHeight="1" x14ac:dyDescent="0.25">
      <c r="A133" s="38" t="s">
        <v>375</v>
      </c>
      <c r="B133" s="34">
        <f t="shared" si="7"/>
        <v>100</v>
      </c>
      <c r="C133" s="39" t="s">
        <v>372</v>
      </c>
      <c r="D133" s="160">
        <v>401.5</v>
      </c>
      <c r="E133" s="160">
        <v>368</v>
      </c>
      <c r="F133" s="68">
        <f t="shared" si="10"/>
        <v>267.5</v>
      </c>
      <c r="G133" s="68">
        <v>0</v>
      </c>
      <c r="H133" s="68">
        <v>267.5</v>
      </c>
      <c r="I133" s="68">
        <v>0</v>
      </c>
      <c r="J133" s="68">
        <v>0</v>
      </c>
      <c r="K133" s="68"/>
    </row>
    <row r="134" spans="1:15" s="197" customFormat="1" ht="21" customHeight="1" x14ac:dyDescent="0.25">
      <c r="A134" s="38" t="s">
        <v>252</v>
      </c>
      <c r="B134" s="34">
        <f t="shared" si="7"/>
        <v>101</v>
      </c>
      <c r="C134" s="39" t="s">
        <v>374</v>
      </c>
      <c r="D134" s="160">
        <v>0</v>
      </c>
      <c r="E134" s="160">
        <v>0</v>
      </c>
      <c r="F134" s="68">
        <f t="shared" si="10"/>
        <v>0</v>
      </c>
      <c r="G134" s="68">
        <v>0</v>
      </c>
      <c r="H134" s="68">
        <v>0</v>
      </c>
      <c r="I134" s="68">
        <v>0</v>
      </c>
      <c r="J134" s="68">
        <v>0</v>
      </c>
      <c r="K134" s="68"/>
    </row>
    <row r="135" spans="1:15" s="10" customFormat="1" ht="21" customHeight="1" x14ac:dyDescent="0.25">
      <c r="A135" s="35" t="s">
        <v>319</v>
      </c>
      <c r="B135" s="34">
        <f t="shared" si="7"/>
        <v>102</v>
      </c>
      <c r="C135" s="125">
        <v>1140</v>
      </c>
      <c r="D135" s="63">
        <f t="shared" ref="D135:J135" si="11">D136+D157+D166</f>
        <v>14874.8</v>
      </c>
      <c r="E135" s="63">
        <f t="shared" si="11"/>
        <v>12509.400000000001</v>
      </c>
      <c r="F135" s="63">
        <f>F136+F157+F166</f>
        <v>13485.95</v>
      </c>
      <c r="G135" s="63">
        <f>G136+G157+G166</f>
        <v>3542.2999999999997</v>
      </c>
      <c r="H135" s="63">
        <f>H136+H157+H166</f>
        <v>3055.55</v>
      </c>
      <c r="I135" s="63">
        <f>I136+I157+I166</f>
        <v>3251.2</v>
      </c>
      <c r="J135" s="63">
        <f t="shared" si="11"/>
        <v>3636.9</v>
      </c>
      <c r="K135" s="68"/>
      <c r="M135" s="30"/>
    </row>
    <row r="136" spans="1:15" s="10" customFormat="1" ht="30.6" customHeight="1" x14ac:dyDescent="0.25">
      <c r="A136" s="35" t="s">
        <v>320</v>
      </c>
      <c r="B136" s="34">
        <f t="shared" si="7"/>
        <v>103</v>
      </c>
      <c r="C136" s="33">
        <v>1150</v>
      </c>
      <c r="D136" s="87">
        <f>D137+D138+D139+D140+D142+D153+D154+D155+D156</f>
        <v>11118.3</v>
      </c>
      <c r="E136" s="87">
        <f>E137+E138+E139+E140+E142+E153+E154+E155+E156</f>
        <v>7944.7</v>
      </c>
      <c r="F136" s="87">
        <f>F137+F138+F139+F140+F142+F155</f>
        <v>8162.3</v>
      </c>
      <c r="G136" s="87">
        <f>G137+G138+G139+G140+G142+G153+G154+G155+G156</f>
        <v>1815.5</v>
      </c>
      <c r="H136" s="87">
        <f>H137+H138+H139+H140+H142+H153+H154+H155+H156</f>
        <v>2015.6</v>
      </c>
      <c r="I136" s="87">
        <f>I137+I138+I139+I140+I142+I153+I154+I155+I156</f>
        <v>2715.6</v>
      </c>
      <c r="J136" s="87">
        <f>J137+J138+J139+J140+J142+J155</f>
        <v>1615.6</v>
      </c>
      <c r="K136" s="68"/>
      <c r="M136" s="31"/>
      <c r="N136" s="31"/>
    </row>
    <row r="137" spans="1:15" s="10" customFormat="1" ht="21" customHeight="1" x14ac:dyDescent="0.25">
      <c r="A137" s="36" t="s">
        <v>89</v>
      </c>
      <c r="B137" s="34">
        <f t="shared" si="7"/>
        <v>104</v>
      </c>
      <c r="C137" s="37" t="s">
        <v>282</v>
      </c>
      <c r="D137" s="68">
        <v>2524.6</v>
      </c>
      <c r="E137" s="106">
        <v>1930.3</v>
      </c>
      <c r="F137" s="68">
        <f>G137+H137+I137+J137</f>
        <v>1936.3000000000002</v>
      </c>
      <c r="G137" s="68">
        <v>484</v>
      </c>
      <c r="H137" s="68">
        <v>484.1</v>
      </c>
      <c r="I137" s="68">
        <v>484.1</v>
      </c>
      <c r="J137" s="68">
        <v>484.1</v>
      </c>
      <c r="K137" s="68"/>
      <c r="N137" s="30"/>
      <c r="O137" s="30"/>
    </row>
    <row r="138" spans="1:15" s="10" customFormat="1" ht="21" customHeight="1" x14ac:dyDescent="0.25">
      <c r="A138" s="36" t="s">
        <v>90</v>
      </c>
      <c r="B138" s="34">
        <f t="shared" si="7"/>
        <v>105</v>
      </c>
      <c r="C138" s="37" t="s">
        <v>283</v>
      </c>
      <c r="D138" s="68">
        <v>508.9</v>
      </c>
      <c r="E138" s="106">
        <v>385.7</v>
      </c>
      <c r="F138" s="68">
        <f>G138+H138+I138+J138</f>
        <v>426</v>
      </c>
      <c r="G138" s="68">
        <v>106.5</v>
      </c>
      <c r="H138" s="68">
        <v>106.5</v>
      </c>
      <c r="I138" s="68">
        <v>106.5</v>
      </c>
      <c r="J138" s="68">
        <v>106.5</v>
      </c>
      <c r="K138" s="68"/>
      <c r="N138" s="30"/>
      <c r="O138" s="30"/>
    </row>
    <row r="139" spans="1:15" s="10" customFormat="1" ht="21" customHeight="1" x14ac:dyDescent="0.25">
      <c r="A139" s="36" t="s">
        <v>134</v>
      </c>
      <c r="B139" s="34">
        <f t="shared" si="7"/>
        <v>106</v>
      </c>
      <c r="C139" s="37" t="s">
        <v>284</v>
      </c>
      <c r="D139" s="68">
        <v>231.8</v>
      </c>
      <c r="E139" s="106">
        <v>0</v>
      </c>
      <c r="F139" s="68">
        <f>G139+H139+I139+J139</f>
        <v>0</v>
      </c>
      <c r="G139" s="68">
        <v>0</v>
      </c>
      <c r="H139" s="68">
        <v>0</v>
      </c>
      <c r="I139" s="68">
        <v>0</v>
      </c>
      <c r="J139" s="68">
        <v>0</v>
      </c>
      <c r="K139" s="68"/>
      <c r="N139" s="30"/>
      <c r="O139" s="30"/>
    </row>
    <row r="140" spans="1:15" s="10" customFormat="1" ht="21" customHeight="1" x14ac:dyDescent="0.25">
      <c r="A140" s="36" t="s">
        <v>199</v>
      </c>
      <c r="B140" s="34">
        <f t="shared" si="7"/>
        <v>107</v>
      </c>
      <c r="C140" s="37" t="s">
        <v>285</v>
      </c>
      <c r="D140" s="68">
        <v>3753</v>
      </c>
      <c r="E140" s="106">
        <v>850.7</v>
      </c>
      <c r="F140" s="68">
        <f>G140+H140+I140+J140</f>
        <v>0</v>
      </c>
      <c r="G140" s="68">
        <v>0</v>
      </c>
      <c r="H140" s="68">
        <v>0</v>
      </c>
      <c r="I140" s="68">
        <v>0</v>
      </c>
      <c r="J140" s="68">
        <v>0</v>
      </c>
      <c r="K140" s="68"/>
      <c r="N140" s="30"/>
      <c r="O140" s="30"/>
    </row>
    <row r="141" spans="1:15" s="10" customFormat="1" ht="21" customHeight="1" x14ac:dyDescent="0.25">
      <c r="A141" s="36" t="s">
        <v>45</v>
      </c>
      <c r="B141" s="34">
        <f t="shared" si="7"/>
        <v>108</v>
      </c>
      <c r="C141" s="37" t="s">
        <v>286</v>
      </c>
      <c r="D141" s="106">
        <v>0</v>
      </c>
      <c r="E141" s="68">
        <v>0</v>
      </c>
      <c r="F141" s="68">
        <v>0</v>
      </c>
      <c r="G141" s="68">
        <v>0</v>
      </c>
      <c r="H141" s="68">
        <v>0</v>
      </c>
      <c r="I141" s="68">
        <v>0</v>
      </c>
      <c r="J141" s="68">
        <v>0</v>
      </c>
      <c r="K141" s="68"/>
    </row>
    <row r="142" spans="1:15" s="10" customFormat="1" ht="21" customHeight="1" x14ac:dyDescent="0.25">
      <c r="A142" s="36" t="s">
        <v>135</v>
      </c>
      <c r="B142" s="34">
        <f t="shared" si="7"/>
        <v>109</v>
      </c>
      <c r="C142" s="37" t="s">
        <v>287</v>
      </c>
      <c r="D142" s="106">
        <v>270</v>
      </c>
      <c r="E142" s="106">
        <v>0</v>
      </c>
      <c r="F142" s="106">
        <f>G142+H142+I142+J142</f>
        <v>0</v>
      </c>
      <c r="G142" s="106">
        <v>0</v>
      </c>
      <c r="H142" s="106">
        <v>0</v>
      </c>
      <c r="I142" s="106">
        <v>0</v>
      </c>
      <c r="J142" s="106">
        <v>0</v>
      </c>
      <c r="K142" s="68"/>
      <c r="M142" s="30"/>
    </row>
    <row r="143" spans="1:15" s="45" customFormat="1" ht="18" customHeight="1" x14ac:dyDescent="0.25">
      <c r="A143" s="44" t="s">
        <v>200</v>
      </c>
      <c r="B143" s="34">
        <f t="shared" si="7"/>
        <v>110</v>
      </c>
      <c r="C143" s="34" t="s">
        <v>308</v>
      </c>
      <c r="D143" s="62">
        <v>6</v>
      </c>
      <c r="E143" s="62">
        <v>0</v>
      </c>
      <c r="F143" s="62">
        <f>G143+H143+I143+J143</f>
        <v>0</v>
      </c>
      <c r="G143" s="62">
        <v>0</v>
      </c>
      <c r="H143" s="62">
        <v>0</v>
      </c>
      <c r="I143" s="62">
        <v>0</v>
      </c>
      <c r="J143" s="62">
        <v>0</v>
      </c>
      <c r="K143" s="64"/>
    </row>
    <row r="144" spans="1:15" s="45" customFormat="1" ht="18" customHeight="1" x14ac:dyDescent="0.25">
      <c r="A144" s="44" t="s">
        <v>233</v>
      </c>
      <c r="B144" s="34">
        <f t="shared" si="7"/>
        <v>111</v>
      </c>
      <c r="C144" s="34" t="s">
        <v>309</v>
      </c>
      <c r="D144" s="62">
        <v>5.9</v>
      </c>
      <c r="E144" s="62">
        <v>0</v>
      </c>
      <c r="F144" s="62">
        <f t="shared" ref="F144:F152" si="12">G144+H144+I144+J144</f>
        <v>0</v>
      </c>
      <c r="G144" s="62">
        <v>0</v>
      </c>
      <c r="H144" s="62">
        <v>0</v>
      </c>
      <c r="I144" s="62">
        <v>0</v>
      </c>
      <c r="J144" s="62">
        <v>0</v>
      </c>
      <c r="K144" s="64"/>
    </row>
    <row r="145" spans="1:17" s="45" customFormat="1" ht="18" customHeight="1" x14ac:dyDescent="0.25">
      <c r="A145" s="44" t="s">
        <v>93</v>
      </c>
      <c r="B145" s="34">
        <f t="shared" si="7"/>
        <v>112</v>
      </c>
      <c r="C145" s="34" t="s">
        <v>310</v>
      </c>
      <c r="D145" s="62">
        <v>0</v>
      </c>
      <c r="E145" s="62">
        <v>0</v>
      </c>
      <c r="F145" s="62">
        <f t="shared" si="12"/>
        <v>0</v>
      </c>
      <c r="G145" s="62">
        <v>0</v>
      </c>
      <c r="H145" s="62">
        <v>0</v>
      </c>
      <c r="I145" s="62">
        <v>0</v>
      </c>
      <c r="J145" s="62">
        <v>0</v>
      </c>
      <c r="K145" s="64"/>
      <c r="M145" s="126"/>
    </row>
    <row r="146" spans="1:17" s="45" customFormat="1" ht="18" customHeight="1" x14ac:dyDescent="0.25">
      <c r="A146" s="44" t="s">
        <v>201</v>
      </c>
      <c r="B146" s="34">
        <f t="shared" si="7"/>
        <v>113</v>
      </c>
      <c r="C146" s="34" t="s">
        <v>311</v>
      </c>
      <c r="D146" s="62">
        <v>11.2</v>
      </c>
      <c r="E146" s="62">
        <v>0</v>
      </c>
      <c r="F146" s="62">
        <f t="shared" si="12"/>
        <v>0</v>
      </c>
      <c r="G146" s="62">
        <v>0</v>
      </c>
      <c r="H146" s="62">
        <v>0</v>
      </c>
      <c r="I146" s="62">
        <v>0</v>
      </c>
      <c r="J146" s="62">
        <v>0</v>
      </c>
      <c r="K146" s="64"/>
    </row>
    <row r="147" spans="1:17" s="45" customFormat="1" ht="18" customHeight="1" x14ac:dyDescent="0.25">
      <c r="A147" s="44" t="s">
        <v>203</v>
      </c>
      <c r="B147" s="34">
        <f t="shared" si="7"/>
        <v>114</v>
      </c>
      <c r="C147" s="34" t="s">
        <v>321</v>
      </c>
      <c r="D147" s="62">
        <v>39.1</v>
      </c>
      <c r="E147" s="62">
        <v>0</v>
      </c>
      <c r="F147" s="62">
        <f t="shared" si="12"/>
        <v>0</v>
      </c>
      <c r="G147" s="62">
        <v>0</v>
      </c>
      <c r="H147" s="62">
        <v>0</v>
      </c>
      <c r="I147" s="62">
        <v>0</v>
      </c>
      <c r="J147" s="62">
        <v>0</v>
      </c>
      <c r="K147" s="64"/>
      <c r="M147" s="126"/>
    </row>
    <row r="148" spans="1:17" s="45" customFormat="1" ht="18" customHeight="1" x14ac:dyDescent="0.25">
      <c r="A148" s="44" t="s">
        <v>202</v>
      </c>
      <c r="B148" s="34">
        <f t="shared" si="7"/>
        <v>115</v>
      </c>
      <c r="C148" s="34" t="s">
        <v>322</v>
      </c>
      <c r="D148" s="62">
        <v>29.3</v>
      </c>
      <c r="E148" s="62">
        <v>0</v>
      </c>
      <c r="F148" s="62">
        <f t="shared" si="12"/>
        <v>0</v>
      </c>
      <c r="G148" s="62">
        <v>0</v>
      </c>
      <c r="H148" s="62">
        <v>0</v>
      </c>
      <c r="I148" s="62">
        <v>0</v>
      </c>
      <c r="J148" s="62">
        <v>0</v>
      </c>
      <c r="K148" s="64"/>
      <c r="M148" s="126">
        <f>H143+H144+H145+H146+H147+H148+H149+H150+H151+H152</f>
        <v>0</v>
      </c>
    </row>
    <row r="149" spans="1:17" s="45" customFormat="1" ht="22.15" customHeight="1" x14ac:dyDescent="0.25">
      <c r="A149" s="44" t="s">
        <v>204</v>
      </c>
      <c r="B149" s="34">
        <f t="shared" si="7"/>
        <v>116</v>
      </c>
      <c r="C149" s="34" t="s">
        <v>323</v>
      </c>
      <c r="D149" s="62">
        <v>55.3</v>
      </c>
      <c r="E149" s="62">
        <v>0</v>
      </c>
      <c r="F149" s="62">
        <f t="shared" si="12"/>
        <v>0</v>
      </c>
      <c r="G149" s="62">
        <v>0</v>
      </c>
      <c r="H149" s="62">
        <v>0</v>
      </c>
      <c r="I149" s="62">
        <v>0</v>
      </c>
      <c r="J149" s="62">
        <v>0</v>
      </c>
      <c r="K149" s="64"/>
    </row>
    <row r="150" spans="1:17" s="45" customFormat="1" ht="18" customHeight="1" x14ac:dyDescent="0.25">
      <c r="A150" s="44" t="s">
        <v>205</v>
      </c>
      <c r="B150" s="34">
        <f t="shared" si="7"/>
        <v>117</v>
      </c>
      <c r="C150" s="34" t="s">
        <v>324</v>
      </c>
      <c r="D150" s="62">
        <v>52.8</v>
      </c>
      <c r="E150" s="62">
        <v>0</v>
      </c>
      <c r="F150" s="62">
        <f t="shared" si="12"/>
        <v>0</v>
      </c>
      <c r="G150" s="62">
        <v>0</v>
      </c>
      <c r="H150" s="62">
        <v>0</v>
      </c>
      <c r="I150" s="62">
        <v>0</v>
      </c>
      <c r="J150" s="62">
        <v>0</v>
      </c>
      <c r="K150" s="64"/>
    </row>
    <row r="151" spans="1:17" s="45" customFormat="1" ht="18" customHeight="1" x14ac:dyDescent="0.25">
      <c r="A151" s="44" t="s">
        <v>206</v>
      </c>
      <c r="B151" s="34">
        <f t="shared" si="7"/>
        <v>118</v>
      </c>
      <c r="C151" s="34" t="s">
        <v>325</v>
      </c>
      <c r="D151" s="62">
        <v>23.6</v>
      </c>
      <c r="E151" s="62">
        <v>0</v>
      </c>
      <c r="F151" s="62">
        <f t="shared" si="12"/>
        <v>0</v>
      </c>
      <c r="G151" s="62">
        <v>0</v>
      </c>
      <c r="H151" s="62">
        <v>0</v>
      </c>
      <c r="I151" s="62">
        <v>0</v>
      </c>
      <c r="J151" s="62">
        <v>0</v>
      </c>
      <c r="K151" s="64"/>
    </row>
    <row r="152" spans="1:17" s="45" customFormat="1" ht="21.75" customHeight="1" x14ac:dyDescent="0.25">
      <c r="A152" s="44" t="s">
        <v>105</v>
      </c>
      <c r="B152" s="34">
        <f t="shared" si="7"/>
        <v>119</v>
      </c>
      <c r="C152" s="34" t="s">
        <v>326</v>
      </c>
      <c r="D152" s="62">
        <v>46.8</v>
      </c>
      <c r="E152" s="62">
        <v>0</v>
      </c>
      <c r="F152" s="62">
        <f t="shared" si="12"/>
        <v>0</v>
      </c>
      <c r="G152" s="62">
        <v>0</v>
      </c>
      <c r="H152" s="62">
        <v>0</v>
      </c>
      <c r="I152" s="62">
        <v>0</v>
      </c>
      <c r="J152" s="62">
        <v>0</v>
      </c>
      <c r="K152" s="64"/>
      <c r="M152" s="126">
        <f>F143+F144+F145+F146+F147+F148+F149+F150+F151+F152</f>
        <v>0</v>
      </c>
    </row>
    <row r="153" spans="1:17" s="10" customFormat="1" ht="21" customHeight="1" x14ac:dyDescent="0.25">
      <c r="A153" s="36" t="s">
        <v>95</v>
      </c>
      <c r="B153" s="34">
        <f t="shared" si="7"/>
        <v>120</v>
      </c>
      <c r="C153" s="37" t="s">
        <v>288</v>
      </c>
      <c r="D153" s="106">
        <v>0</v>
      </c>
      <c r="E153" s="106">
        <v>0</v>
      </c>
      <c r="F153" s="68">
        <f>G153+H153+I153+J153</f>
        <v>0</v>
      </c>
      <c r="G153" s="62">
        <v>0</v>
      </c>
      <c r="H153" s="62">
        <v>0</v>
      </c>
      <c r="I153" s="62">
        <v>0</v>
      </c>
      <c r="J153" s="62">
        <v>0</v>
      </c>
      <c r="K153" s="68"/>
    </row>
    <row r="154" spans="1:17" s="10" customFormat="1" ht="21" customHeight="1" x14ac:dyDescent="0.25">
      <c r="A154" s="36" t="s">
        <v>96</v>
      </c>
      <c r="B154" s="34">
        <f t="shared" si="7"/>
        <v>121</v>
      </c>
      <c r="C154" s="37" t="s">
        <v>289</v>
      </c>
      <c r="D154" s="106">
        <v>0</v>
      </c>
      <c r="E154" s="106">
        <v>0</v>
      </c>
      <c r="F154" s="68">
        <f>G154+H154+I154+J154</f>
        <v>0</v>
      </c>
      <c r="G154" s="62">
        <v>0</v>
      </c>
      <c r="H154" s="62">
        <v>0</v>
      </c>
      <c r="I154" s="62">
        <v>0</v>
      </c>
      <c r="J154" s="62">
        <v>0</v>
      </c>
      <c r="K154" s="68"/>
    </row>
    <row r="155" spans="1:17" s="10" customFormat="1" ht="21" customHeight="1" x14ac:dyDescent="0.25">
      <c r="A155" s="36" t="s">
        <v>208</v>
      </c>
      <c r="B155" s="34">
        <f t="shared" si="7"/>
        <v>122</v>
      </c>
      <c r="C155" s="37" t="s">
        <v>290</v>
      </c>
      <c r="D155" s="106">
        <v>3830</v>
      </c>
      <c r="E155" s="106">
        <v>4778</v>
      </c>
      <c r="F155" s="68">
        <f>G155+H155+I155+J155</f>
        <v>5800</v>
      </c>
      <c r="G155" s="68">
        <v>1225</v>
      </c>
      <c r="H155" s="68">
        <v>1425</v>
      </c>
      <c r="I155" s="68">
        <v>2125</v>
      </c>
      <c r="J155" s="68">
        <v>1025</v>
      </c>
      <c r="K155" s="68"/>
    </row>
    <row r="156" spans="1:17" s="10" customFormat="1" ht="21" customHeight="1" x14ac:dyDescent="0.25">
      <c r="A156" s="36" t="s">
        <v>349</v>
      </c>
      <c r="B156" s="34">
        <f t="shared" si="7"/>
        <v>123</v>
      </c>
      <c r="C156" s="37" t="s">
        <v>291</v>
      </c>
      <c r="D156" s="106">
        <v>0</v>
      </c>
      <c r="E156" s="106">
        <v>0</v>
      </c>
      <c r="F156" s="68">
        <v>0</v>
      </c>
      <c r="G156" s="68">
        <v>0</v>
      </c>
      <c r="H156" s="68">
        <v>0</v>
      </c>
      <c r="I156" s="68">
        <v>0</v>
      </c>
      <c r="J156" s="68">
        <v>0</v>
      </c>
      <c r="K156" s="68"/>
    </row>
    <row r="157" spans="1:17" s="10" customFormat="1" ht="21" customHeight="1" x14ac:dyDescent="0.25">
      <c r="A157" s="127" t="s">
        <v>292</v>
      </c>
      <c r="B157" s="34">
        <f t="shared" si="7"/>
        <v>124</v>
      </c>
      <c r="C157" s="128">
        <v>1160</v>
      </c>
      <c r="D157" s="107">
        <f>SUM(D158:D162)</f>
        <v>2761.1000000000004</v>
      </c>
      <c r="E157" s="107">
        <f>SUM(E158:E162)</f>
        <v>4564.7000000000007</v>
      </c>
      <c r="F157" s="107">
        <f t="shared" ref="F157:F165" si="13">G157+H157+I157+J157</f>
        <v>5323.65</v>
      </c>
      <c r="G157" s="107">
        <f>SUM(G158:G162)</f>
        <v>1726.7999999999997</v>
      </c>
      <c r="H157" s="107">
        <f>H158+H159+H160+H161+H162</f>
        <v>1039.95</v>
      </c>
      <c r="I157" s="107">
        <f>SUM(I158:I162)</f>
        <v>535.6</v>
      </c>
      <c r="J157" s="107">
        <f>SUM(J158:J162)</f>
        <v>2021.3000000000002</v>
      </c>
      <c r="K157" s="107"/>
      <c r="M157" s="30"/>
      <c r="N157" s="30"/>
      <c r="O157" s="30"/>
      <c r="Q157" s="31"/>
    </row>
    <row r="158" spans="1:17" s="45" customFormat="1" ht="21" customHeight="1" x14ac:dyDescent="0.25">
      <c r="A158" s="44" t="s">
        <v>108</v>
      </c>
      <c r="B158" s="34">
        <f t="shared" si="7"/>
        <v>125</v>
      </c>
      <c r="C158" s="34" t="s">
        <v>293</v>
      </c>
      <c r="D158" s="62">
        <v>408.2</v>
      </c>
      <c r="E158" s="62">
        <v>514.1</v>
      </c>
      <c r="F158" s="66">
        <f t="shared" si="13"/>
        <v>500.6</v>
      </c>
      <c r="G158" s="62">
        <v>227.1</v>
      </c>
      <c r="H158" s="62">
        <v>98.2</v>
      </c>
      <c r="I158" s="62">
        <v>0</v>
      </c>
      <c r="J158" s="62">
        <v>175.3</v>
      </c>
      <c r="K158" s="62"/>
      <c r="M158" s="126">
        <f>F158+F159+F160+F161+F162</f>
        <v>5323.65</v>
      </c>
      <c r="N158" s="126"/>
      <c r="O158" s="126"/>
      <c r="Q158" s="129"/>
    </row>
    <row r="159" spans="1:17" s="45" customFormat="1" ht="21" customHeight="1" x14ac:dyDescent="0.25">
      <c r="A159" s="44" t="s">
        <v>109</v>
      </c>
      <c r="B159" s="34">
        <f t="shared" si="7"/>
        <v>126</v>
      </c>
      <c r="C159" s="34" t="s">
        <v>294</v>
      </c>
      <c r="D159" s="62">
        <v>124.7</v>
      </c>
      <c r="E159" s="62">
        <v>202.4</v>
      </c>
      <c r="F159" s="66">
        <f t="shared" si="13"/>
        <v>282.20000000000005</v>
      </c>
      <c r="G159" s="62">
        <v>55.8</v>
      </c>
      <c r="H159" s="62">
        <v>93</v>
      </c>
      <c r="I159" s="62">
        <v>114.8</v>
      </c>
      <c r="J159" s="62">
        <v>18.600000000000001</v>
      </c>
      <c r="K159" s="62"/>
      <c r="M159" s="126"/>
      <c r="N159" s="126"/>
      <c r="O159" s="126"/>
      <c r="Q159" s="129"/>
    </row>
    <row r="160" spans="1:17" s="45" customFormat="1" ht="21" customHeight="1" x14ac:dyDescent="0.25">
      <c r="A160" s="44" t="s">
        <v>110</v>
      </c>
      <c r="B160" s="34">
        <f t="shared" si="7"/>
        <v>127</v>
      </c>
      <c r="C160" s="34" t="s">
        <v>295</v>
      </c>
      <c r="D160" s="62">
        <v>2034</v>
      </c>
      <c r="E160" s="62">
        <v>3140.4</v>
      </c>
      <c r="F160" s="66">
        <f t="shared" si="13"/>
        <v>3821.5</v>
      </c>
      <c r="G160" s="62">
        <v>1175.2</v>
      </c>
      <c r="H160" s="62">
        <v>816.3</v>
      </c>
      <c r="I160" s="62">
        <v>312.7</v>
      </c>
      <c r="J160" s="62">
        <v>1517.3</v>
      </c>
      <c r="K160" s="62"/>
      <c r="M160" s="126">
        <f>H158+H159+H160+H161+H162</f>
        <v>1039.95</v>
      </c>
      <c r="N160" s="126"/>
      <c r="O160" s="126"/>
      <c r="Q160" s="129"/>
    </row>
    <row r="161" spans="1:17" s="45" customFormat="1" ht="21" customHeight="1" x14ac:dyDescent="0.25">
      <c r="A161" s="44" t="s">
        <v>111</v>
      </c>
      <c r="B161" s="34">
        <f t="shared" si="7"/>
        <v>128</v>
      </c>
      <c r="C161" s="34" t="s">
        <v>296</v>
      </c>
      <c r="D161" s="62">
        <v>144.4</v>
      </c>
      <c r="E161" s="79">
        <v>130.80000000000001</v>
      </c>
      <c r="F161" s="66">
        <f t="shared" si="13"/>
        <v>175.9</v>
      </c>
      <c r="G161" s="62">
        <v>75.599999999999994</v>
      </c>
      <c r="H161" s="62">
        <v>32.4</v>
      </c>
      <c r="I161" s="62">
        <v>22.4</v>
      </c>
      <c r="J161" s="62">
        <v>45.5</v>
      </c>
      <c r="K161" s="62"/>
      <c r="M161" s="126"/>
      <c r="N161" s="126"/>
      <c r="O161" s="126"/>
      <c r="Q161" s="129"/>
    </row>
    <row r="162" spans="1:17" s="45" customFormat="1" ht="42.6" customHeight="1" x14ac:dyDescent="0.25">
      <c r="A162" s="44" t="s">
        <v>355</v>
      </c>
      <c r="B162" s="34">
        <f t="shared" si="7"/>
        <v>129</v>
      </c>
      <c r="C162" s="34" t="s">
        <v>297</v>
      </c>
      <c r="D162" s="62">
        <v>49.8</v>
      </c>
      <c r="E162" s="62">
        <v>577</v>
      </c>
      <c r="F162" s="66">
        <f>G162+H162+I162+J162</f>
        <v>543.45000000000005</v>
      </c>
      <c r="G162" s="62">
        <f>G163+G164+G165</f>
        <v>193.09999999999997</v>
      </c>
      <c r="H162" s="62">
        <f>H163+H164+H165</f>
        <v>0.05</v>
      </c>
      <c r="I162" s="62">
        <f>I163+I164+I165</f>
        <v>85.7</v>
      </c>
      <c r="J162" s="62">
        <f>J163+J164+J165</f>
        <v>264.60000000000002</v>
      </c>
      <c r="K162" s="62"/>
      <c r="M162" s="126">
        <v>193.1</v>
      </c>
      <c r="N162" s="126"/>
      <c r="O162" s="126"/>
      <c r="Q162" s="129"/>
    </row>
    <row r="163" spans="1:17" s="45" customFormat="1" ht="20.25" customHeight="1" x14ac:dyDescent="0.25">
      <c r="A163" s="44" t="s">
        <v>356</v>
      </c>
      <c r="B163" s="34">
        <f t="shared" si="7"/>
        <v>130</v>
      </c>
      <c r="C163" s="34" t="s">
        <v>359</v>
      </c>
      <c r="D163" s="62">
        <v>49.8</v>
      </c>
      <c r="E163" s="62">
        <v>43.7</v>
      </c>
      <c r="F163" s="66">
        <f t="shared" si="13"/>
        <v>98.95</v>
      </c>
      <c r="G163" s="62">
        <v>17.2</v>
      </c>
      <c r="H163" s="62">
        <v>0.05</v>
      </c>
      <c r="I163" s="62">
        <v>64.400000000000006</v>
      </c>
      <c r="J163" s="62">
        <v>17.3</v>
      </c>
      <c r="K163" s="62"/>
      <c r="M163" s="126"/>
      <c r="N163" s="126"/>
      <c r="O163" s="126"/>
      <c r="Q163" s="129"/>
    </row>
    <row r="164" spans="1:17" s="45" customFormat="1" ht="26.25" customHeight="1" x14ac:dyDescent="0.25">
      <c r="A164" s="44" t="s">
        <v>357</v>
      </c>
      <c r="B164" s="34">
        <f t="shared" ref="B164:B227" si="14">B163+1</f>
        <v>131</v>
      </c>
      <c r="C164" s="34" t="s">
        <v>360</v>
      </c>
      <c r="D164" s="62">
        <v>0</v>
      </c>
      <c r="E164" s="62">
        <v>521.20000000000005</v>
      </c>
      <c r="F164" s="66">
        <f t="shared" si="13"/>
        <v>430</v>
      </c>
      <c r="G164" s="62">
        <v>168.7</v>
      </c>
      <c r="H164" s="62">
        <v>0</v>
      </c>
      <c r="I164" s="62">
        <v>21.3</v>
      </c>
      <c r="J164" s="62">
        <v>240</v>
      </c>
      <c r="K164" s="62"/>
      <c r="M164" s="126"/>
      <c r="N164" s="126"/>
      <c r="O164" s="126"/>
      <c r="Q164" s="129"/>
    </row>
    <row r="165" spans="1:17" s="45" customFormat="1" ht="26.25" customHeight="1" x14ac:dyDescent="0.25">
      <c r="A165" s="44" t="s">
        <v>358</v>
      </c>
      <c r="B165" s="34">
        <f t="shared" si="14"/>
        <v>132</v>
      </c>
      <c r="C165" s="34" t="s">
        <v>361</v>
      </c>
      <c r="D165" s="62">
        <v>0</v>
      </c>
      <c r="E165" s="62">
        <v>12.1</v>
      </c>
      <c r="F165" s="66">
        <f t="shared" si="13"/>
        <v>14.5</v>
      </c>
      <c r="G165" s="62">
        <v>7.2</v>
      </c>
      <c r="H165" s="62">
        <v>0</v>
      </c>
      <c r="I165" s="62">
        <v>0</v>
      </c>
      <c r="J165" s="62">
        <v>7.3</v>
      </c>
      <c r="K165" s="62"/>
      <c r="M165" s="126"/>
      <c r="N165" s="126"/>
      <c r="O165" s="126"/>
      <c r="Q165" s="129"/>
    </row>
    <row r="166" spans="1:17" s="10" customFormat="1" ht="42.6" customHeight="1" x14ac:dyDescent="0.25">
      <c r="A166" s="35" t="s">
        <v>298</v>
      </c>
      <c r="B166" s="34">
        <f t="shared" si="14"/>
        <v>133</v>
      </c>
      <c r="C166" s="33">
        <v>1170</v>
      </c>
      <c r="D166" s="63">
        <v>995.4</v>
      </c>
      <c r="E166" s="63">
        <f t="shared" ref="E166:J166" si="15">E167+E168</f>
        <v>0</v>
      </c>
      <c r="F166" s="63">
        <f t="shared" si="15"/>
        <v>0</v>
      </c>
      <c r="G166" s="63">
        <f t="shared" si="15"/>
        <v>0</v>
      </c>
      <c r="H166" s="63">
        <f t="shared" si="15"/>
        <v>0</v>
      </c>
      <c r="I166" s="63">
        <f t="shared" si="15"/>
        <v>0</v>
      </c>
      <c r="J166" s="63">
        <f t="shared" si="15"/>
        <v>0</v>
      </c>
      <c r="K166" s="63"/>
      <c r="N166" s="30"/>
      <c r="O166" s="30"/>
      <c r="Q166" s="31"/>
    </row>
    <row r="167" spans="1:17" s="45" customFormat="1" ht="24.6" customHeight="1" x14ac:dyDescent="0.25">
      <c r="A167" s="44" t="s">
        <v>327</v>
      </c>
      <c r="B167" s="34">
        <f t="shared" si="14"/>
        <v>134</v>
      </c>
      <c r="C167" s="34" t="s">
        <v>299</v>
      </c>
      <c r="D167" s="62">
        <v>995.4</v>
      </c>
      <c r="E167" s="62">
        <v>0</v>
      </c>
      <c r="F167" s="62">
        <f>G167+H167+I167+J167</f>
        <v>0</v>
      </c>
      <c r="G167" s="62">
        <v>0</v>
      </c>
      <c r="H167" s="62">
        <v>0</v>
      </c>
      <c r="I167" s="62">
        <v>0</v>
      </c>
      <c r="J167" s="62">
        <v>0</v>
      </c>
      <c r="K167" s="62"/>
      <c r="N167" s="126"/>
      <c r="O167" s="126"/>
      <c r="Q167" s="129"/>
    </row>
    <row r="168" spans="1:17" s="10" customFormat="1" ht="39.75" customHeight="1" x14ac:dyDescent="0.25">
      <c r="A168" s="38" t="s">
        <v>332</v>
      </c>
      <c r="B168" s="34">
        <f t="shared" si="14"/>
        <v>135</v>
      </c>
      <c r="C168" s="34" t="s">
        <v>335</v>
      </c>
      <c r="D168" s="68">
        <v>0</v>
      </c>
      <c r="E168" s="68">
        <v>0</v>
      </c>
      <c r="F168" s="68">
        <v>0</v>
      </c>
      <c r="G168" s="68">
        <v>0</v>
      </c>
      <c r="H168" s="68">
        <v>0</v>
      </c>
      <c r="I168" s="68">
        <v>0</v>
      </c>
      <c r="J168" s="68">
        <v>0</v>
      </c>
      <c r="K168" s="69"/>
      <c r="N168" s="30"/>
      <c r="O168" s="30"/>
      <c r="Q168" s="31"/>
    </row>
    <row r="169" spans="1:17" s="45" customFormat="1" ht="25.9" customHeight="1" x14ac:dyDescent="0.25">
      <c r="A169" s="92" t="s">
        <v>350</v>
      </c>
      <c r="B169" s="34">
        <f t="shared" si="14"/>
        <v>136</v>
      </c>
      <c r="C169" s="90">
        <v>1180</v>
      </c>
      <c r="D169" s="96">
        <f>D170+D171+D172+D173</f>
        <v>15552.6</v>
      </c>
      <c r="E169" s="96">
        <v>0</v>
      </c>
      <c r="F169" s="97">
        <f>G169+H169+I169+J169</f>
        <v>15926.1</v>
      </c>
      <c r="G169" s="96">
        <f>G170+G171+G172+G173</f>
        <v>5342.1</v>
      </c>
      <c r="H169" s="96">
        <f>H170+H171+H172+H173</f>
        <v>7284</v>
      </c>
      <c r="I169" s="96">
        <f>I170+I171+I172+I173</f>
        <v>3300</v>
      </c>
      <c r="J169" s="96">
        <v>0</v>
      </c>
      <c r="K169" s="96"/>
      <c r="N169" s="126"/>
      <c r="O169" s="126"/>
      <c r="Q169" s="129"/>
    </row>
    <row r="170" spans="1:17" s="45" customFormat="1" ht="25.9" customHeight="1" x14ac:dyDescent="0.25">
      <c r="A170" s="44" t="s">
        <v>342</v>
      </c>
      <c r="B170" s="34">
        <f t="shared" si="14"/>
        <v>137</v>
      </c>
      <c r="C170" s="90" t="s">
        <v>351</v>
      </c>
      <c r="D170" s="62">
        <v>1659.3</v>
      </c>
      <c r="E170" s="96"/>
      <c r="F170" s="97">
        <f>G170+H170+I170+J170</f>
        <v>1400</v>
      </c>
      <c r="G170" s="96">
        <v>500</v>
      </c>
      <c r="H170" s="96">
        <v>500</v>
      </c>
      <c r="I170" s="96">
        <v>400</v>
      </c>
      <c r="J170" s="96"/>
      <c r="K170" s="96"/>
      <c r="N170" s="126"/>
      <c r="O170" s="126"/>
      <c r="Q170" s="129"/>
    </row>
    <row r="171" spans="1:17" s="45" customFormat="1" ht="25.9" customHeight="1" x14ac:dyDescent="0.25">
      <c r="A171" s="44" t="s">
        <v>339</v>
      </c>
      <c r="B171" s="34">
        <f t="shared" si="14"/>
        <v>138</v>
      </c>
      <c r="C171" s="90" t="s">
        <v>352</v>
      </c>
      <c r="D171" s="62">
        <v>1270</v>
      </c>
      <c r="E171" s="96"/>
      <c r="F171" s="97">
        <f>G171+H171+I171+J171</f>
        <v>12046</v>
      </c>
      <c r="G171" s="96">
        <v>4446</v>
      </c>
      <c r="H171" s="96">
        <v>5600</v>
      </c>
      <c r="I171" s="96">
        <v>2000</v>
      </c>
      <c r="J171" s="96"/>
      <c r="K171" s="96"/>
      <c r="N171" s="126"/>
      <c r="O171" s="126"/>
      <c r="Q171" s="129"/>
    </row>
    <row r="172" spans="1:17" s="45" customFormat="1" ht="25.9" customHeight="1" x14ac:dyDescent="0.25">
      <c r="A172" s="44" t="s">
        <v>340</v>
      </c>
      <c r="B172" s="34">
        <f t="shared" si="14"/>
        <v>139</v>
      </c>
      <c r="C172" s="90" t="s">
        <v>353</v>
      </c>
      <c r="D172" s="62">
        <v>2175.6999999999998</v>
      </c>
      <c r="E172" s="96"/>
      <c r="F172" s="97">
        <f>G172+H172+I172+J172</f>
        <v>200</v>
      </c>
      <c r="G172" s="96">
        <v>20</v>
      </c>
      <c r="H172" s="96">
        <v>80</v>
      </c>
      <c r="I172" s="96">
        <v>100</v>
      </c>
      <c r="J172" s="96"/>
      <c r="K172" s="96"/>
      <c r="N172" s="126"/>
      <c r="O172" s="126"/>
      <c r="Q172" s="129"/>
    </row>
    <row r="173" spans="1:17" s="45" customFormat="1" ht="25.9" customHeight="1" x14ac:dyDescent="0.25">
      <c r="A173" s="44" t="s">
        <v>341</v>
      </c>
      <c r="B173" s="34">
        <f t="shared" si="14"/>
        <v>140</v>
      </c>
      <c r="C173" s="90" t="s">
        <v>354</v>
      </c>
      <c r="D173" s="62">
        <v>10447.6</v>
      </c>
      <c r="E173" s="96"/>
      <c r="F173" s="97">
        <f>G173+H173+I173+J173</f>
        <v>2280.1</v>
      </c>
      <c r="G173" s="96">
        <v>376.1</v>
      </c>
      <c r="H173" s="96">
        <v>1104</v>
      </c>
      <c r="I173" s="96">
        <v>800</v>
      </c>
      <c r="J173" s="96"/>
      <c r="K173" s="96"/>
      <c r="N173" s="126"/>
      <c r="O173" s="126"/>
      <c r="Q173" s="129"/>
    </row>
    <row r="174" spans="1:17" s="163" customFormat="1" ht="28.9" customHeight="1" x14ac:dyDescent="0.25">
      <c r="A174" s="163" t="s">
        <v>300</v>
      </c>
      <c r="B174" s="34">
        <f t="shared" si="14"/>
        <v>141</v>
      </c>
      <c r="C174" s="164">
        <v>1190</v>
      </c>
      <c r="D174" s="108">
        <v>17</v>
      </c>
      <c r="E174" s="108">
        <v>521.1</v>
      </c>
      <c r="F174" s="165">
        <v>0</v>
      </c>
      <c r="G174" s="108"/>
      <c r="H174" s="108"/>
      <c r="I174" s="108"/>
      <c r="J174" s="108"/>
      <c r="K174" s="108"/>
      <c r="N174" s="166"/>
      <c r="O174" s="166"/>
      <c r="Q174" s="167"/>
    </row>
    <row r="175" spans="1:17" s="163" customFormat="1" ht="21" customHeight="1" x14ac:dyDescent="0.25">
      <c r="A175" s="168" t="s">
        <v>328</v>
      </c>
      <c r="B175" s="34">
        <f t="shared" si="14"/>
        <v>142</v>
      </c>
      <c r="C175" s="164">
        <v>1200</v>
      </c>
      <c r="D175" s="108">
        <v>29</v>
      </c>
      <c r="E175" s="108">
        <v>150.6</v>
      </c>
      <c r="F175" s="165">
        <v>0</v>
      </c>
      <c r="G175" s="108"/>
      <c r="H175" s="108"/>
      <c r="I175" s="108"/>
      <c r="J175" s="108"/>
      <c r="K175" s="108"/>
    </row>
    <row r="176" spans="1:17" s="10" customFormat="1" ht="63" customHeight="1" thickBot="1" x14ac:dyDescent="0.3">
      <c r="A176" s="155" t="s">
        <v>147</v>
      </c>
      <c r="B176" s="34">
        <f t="shared" si="14"/>
        <v>143</v>
      </c>
      <c r="C176" s="156">
        <v>1210</v>
      </c>
      <c r="D176" s="109"/>
      <c r="E176" s="88"/>
      <c r="F176" s="169">
        <f>G176+H176+I176+J176</f>
        <v>0</v>
      </c>
      <c r="G176" s="170"/>
      <c r="H176" s="170"/>
      <c r="I176" s="170"/>
      <c r="J176" s="170"/>
      <c r="K176" s="88"/>
    </row>
    <row r="177" spans="1:14" s="10" customFormat="1" ht="22.5" customHeight="1" thickBot="1" x14ac:dyDescent="0.3">
      <c r="A177" s="171" t="s">
        <v>48</v>
      </c>
      <c r="B177" s="34">
        <f t="shared" si="14"/>
        <v>144</v>
      </c>
      <c r="C177" s="172">
        <v>1220</v>
      </c>
      <c r="D177" s="110">
        <f t="shared" ref="D177:J177" si="16">D35</f>
        <v>184447.30000000002</v>
      </c>
      <c r="E177" s="110">
        <f t="shared" si="16"/>
        <v>154027.40000000002</v>
      </c>
      <c r="F177" s="110">
        <f t="shared" si="16"/>
        <v>187548.30000000002</v>
      </c>
      <c r="G177" s="110">
        <f t="shared" si="16"/>
        <v>49057.8</v>
      </c>
      <c r="H177" s="110">
        <f>H35</f>
        <v>49797.200000000004</v>
      </c>
      <c r="I177" s="110">
        <f t="shared" si="16"/>
        <v>48673.399999999994</v>
      </c>
      <c r="J177" s="110">
        <f t="shared" si="16"/>
        <v>40019.9</v>
      </c>
      <c r="K177" s="111"/>
    </row>
    <row r="178" spans="1:14" s="10" customFormat="1" ht="22.5" customHeight="1" thickBot="1" x14ac:dyDescent="0.3">
      <c r="A178" s="155" t="s">
        <v>49</v>
      </c>
      <c r="B178" s="34">
        <f t="shared" si="14"/>
        <v>145</v>
      </c>
      <c r="C178" s="156">
        <v>1230</v>
      </c>
      <c r="D178" s="109">
        <f t="shared" ref="D178:J178" si="17">D60</f>
        <v>184457.3</v>
      </c>
      <c r="E178" s="109">
        <f>E60</f>
        <v>154027.41</v>
      </c>
      <c r="F178" s="109">
        <f>F60</f>
        <v>187548.25000000003</v>
      </c>
      <c r="G178" s="109">
        <f t="shared" si="17"/>
        <v>49057.8</v>
      </c>
      <c r="H178" s="109">
        <f>H60</f>
        <v>49797.150000000009</v>
      </c>
      <c r="I178" s="109">
        <f t="shared" si="17"/>
        <v>48673.399999999994</v>
      </c>
      <c r="J178" s="109">
        <f t="shared" si="17"/>
        <v>40019.9</v>
      </c>
      <c r="K178" s="88"/>
    </row>
    <row r="179" spans="1:14" s="10" customFormat="1" ht="22.5" customHeight="1" thickBot="1" x14ac:dyDescent="0.3">
      <c r="A179" s="155" t="s">
        <v>50</v>
      </c>
      <c r="B179" s="34">
        <f t="shared" si="14"/>
        <v>146</v>
      </c>
      <c r="C179" s="156">
        <v>1240</v>
      </c>
      <c r="D179" s="109">
        <f>SUM(D177-D178)</f>
        <v>-9.9999999999708962</v>
      </c>
      <c r="E179" s="109">
        <v>0</v>
      </c>
      <c r="F179" s="109">
        <f>SUM(F177-F178)</f>
        <v>4.9999999988358468E-2</v>
      </c>
      <c r="G179" s="109">
        <f>SUM(G177-G178)</f>
        <v>0</v>
      </c>
      <c r="H179" s="109">
        <f>SUM(H177-H178)</f>
        <v>4.9999999995634425E-2</v>
      </c>
      <c r="I179" s="109">
        <f>SUM(I177-I178)</f>
        <v>0</v>
      </c>
      <c r="J179" s="109">
        <f>SUM(J177-J178)</f>
        <v>0</v>
      </c>
      <c r="K179" s="109"/>
    </row>
    <row r="180" spans="1:14" s="10" customFormat="1" ht="22.5" customHeight="1" thickBot="1" x14ac:dyDescent="0.3">
      <c r="A180" s="171" t="s">
        <v>51</v>
      </c>
      <c r="B180" s="34">
        <f t="shared" si="14"/>
        <v>147</v>
      </c>
      <c r="C180" s="172">
        <v>2000</v>
      </c>
      <c r="D180" s="110"/>
      <c r="E180" s="111"/>
      <c r="F180" s="173"/>
      <c r="G180" s="174"/>
      <c r="H180" s="111"/>
      <c r="I180" s="111"/>
      <c r="J180" s="111"/>
      <c r="K180" s="111"/>
    </row>
    <row r="181" spans="1:14" s="10" customFormat="1" ht="44.25" customHeight="1" x14ac:dyDescent="0.25">
      <c r="A181" s="14" t="s">
        <v>52</v>
      </c>
      <c r="B181" s="34">
        <f t="shared" si="14"/>
        <v>148</v>
      </c>
      <c r="C181" s="11">
        <v>2010</v>
      </c>
      <c r="D181" s="112"/>
      <c r="E181" s="71"/>
      <c r="F181" s="175"/>
      <c r="G181" s="74"/>
      <c r="H181" s="71"/>
      <c r="I181" s="71"/>
      <c r="J181" s="71"/>
      <c r="K181" s="71"/>
    </row>
    <row r="182" spans="1:14" s="10" customFormat="1" ht="44.25" customHeight="1" x14ac:dyDescent="0.25">
      <c r="A182" s="14" t="s">
        <v>53</v>
      </c>
      <c r="B182" s="34">
        <f t="shared" si="14"/>
        <v>149</v>
      </c>
      <c r="C182" s="11">
        <v>2020</v>
      </c>
      <c r="D182" s="112"/>
      <c r="E182" s="71"/>
      <c r="F182" s="176"/>
      <c r="G182" s="74"/>
      <c r="H182" s="71"/>
      <c r="I182" s="71"/>
      <c r="J182" s="71"/>
      <c r="K182" s="71"/>
    </row>
    <row r="183" spans="1:14" s="10" customFormat="1" ht="22.5" customHeight="1" x14ac:dyDescent="0.25">
      <c r="A183" s="14" t="s">
        <v>54</v>
      </c>
      <c r="B183" s="34">
        <f t="shared" si="14"/>
        <v>150</v>
      </c>
      <c r="C183" s="11">
        <v>2030</v>
      </c>
      <c r="D183" s="112"/>
      <c r="E183" s="71"/>
      <c r="F183" s="176"/>
      <c r="G183" s="74"/>
      <c r="H183" s="71"/>
      <c r="I183" s="71"/>
      <c r="J183" s="71"/>
      <c r="K183" s="71"/>
    </row>
    <row r="184" spans="1:14" s="19" customFormat="1" ht="22.5" customHeight="1" thickBot="1" x14ac:dyDescent="0.3">
      <c r="A184" s="17" t="s">
        <v>55</v>
      </c>
      <c r="B184" s="34">
        <f t="shared" si="14"/>
        <v>151</v>
      </c>
      <c r="C184" s="12">
        <v>2040</v>
      </c>
      <c r="D184" s="113"/>
      <c r="E184" s="72"/>
      <c r="F184" s="177"/>
      <c r="G184" s="178"/>
      <c r="H184" s="72"/>
      <c r="I184" s="72"/>
      <c r="J184" s="72"/>
      <c r="K184" s="72"/>
    </row>
    <row r="185" spans="1:14" s="10" customFormat="1" ht="22.5" customHeight="1" thickBot="1" x14ac:dyDescent="0.3">
      <c r="A185" s="171" t="s">
        <v>56</v>
      </c>
      <c r="B185" s="34">
        <f t="shared" si="14"/>
        <v>152</v>
      </c>
      <c r="C185" s="172">
        <v>3000</v>
      </c>
      <c r="D185" s="110"/>
      <c r="E185" s="111"/>
      <c r="F185" s="173"/>
      <c r="G185" s="174"/>
      <c r="H185" s="111"/>
      <c r="I185" s="111"/>
      <c r="J185" s="111"/>
      <c r="K185" s="111"/>
    </row>
    <row r="186" spans="1:14" s="10" customFormat="1" ht="22.5" customHeight="1" x14ac:dyDescent="0.25">
      <c r="A186" s="15" t="s">
        <v>57</v>
      </c>
      <c r="B186" s="34">
        <f t="shared" si="14"/>
        <v>153</v>
      </c>
      <c r="C186" s="179">
        <v>3010</v>
      </c>
      <c r="D186" s="114"/>
      <c r="E186" s="70"/>
      <c r="F186" s="175"/>
      <c r="G186" s="73"/>
      <c r="H186" s="70"/>
      <c r="I186" s="70"/>
      <c r="J186" s="70"/>
      <c r="K186" s="70"/>
    </row>
    <row r="187" spans="1:14" s="10" customFormat="1" ht="44.25" customHeight="1" x14ac:dyDescent="0.25">
      <c r="A187" s="14" t="s">
        <v>58</v>
      </c>
      <c r="B187" s="34">
        <f t="shared" si="14"/>
        <v>154</v>
      </c>
      <c r="C187" s="11">
        <v>3020</v>
      </c>
      <c r="D187" s="112"/>
      <c r="E187" s="71"/>
      <c r="F187" s="176"/>
      <c r="G187" s="74"/>
      <c r="H187" s="71"/>
      <c r="I187" s="71"/>
      <c r="J187" s="71"/>
      <c r="K187" s="71"/>
    </row>
    <row r="188" spans="1:14" s="10" customFormat="1" ht="22.5" customHeight="1" x14ac:dyDescent="0.25">
      <c r="A188" s="14" t="s">
        <v>59</v>
      </c>
      <c r="B188" s="34">
        <f t="shared" si="14"/>
        <v>155</v>
      </c>
      <c r="C188" s="11">
        <v>3030</v>
      </c>
      <c r="D188" s="216">
        <v>19169.900000000001</v>
      </c>
      <c r="E188" s="217">
        <v>17077</v>
      </c>
      <c r="F188" s="217">
        <f>F190+F194</f>
        <v>27029.1</v>
      </c>
      <c r="G188" s="180"/>
      <c r="H188" s="180"/>
      <c r="I188" s="180"/>
      <c r="J188" s="180"/>
      <c r="K188" s="115"/>
      <c r="N188" s="30"/>
    </row>
    <row r="189" spans="1:14" s="19" customFormat="1" ht="22.5" customHeight="1" x14ac:dyDescent="0.25">
      <c r="A189" s="14" t="s">
        <v>60</v>
      </c>
      <c r="B189" s="34">
        <f t="shared" si="14"/>
        <v>156</v>
      </c>
      <c r="C189" s="11" t="s">
        <v>148</v>
      </c>
      <c r="D189" s="112"/>
      <c r="E189" s="176"/>
      <c r="F189" s="176"/>
      <c r="G189" s="74"/>
      <c r="H189" s="71"/>
      <c r="I189" s="71"/>
      <c r="J189" s="71"/>
      <c r="K189" s="71"/>
    </row>
    <row r="190" spans="1:14" s="10" customFormat="1" ht="22.5" customHeight="1" x14ac:dyDescent="0.25">
      <c r="A190" s="14" t="s">
        <v>61</v>
      </c>
      <c r="B190" s="34">
        <f t="shared" si="14"/>
        <v>157</v>
      </c>
      <c r="C190" s="11" t="s">
        <v>149</v>
      </c>
      <c r="D190" s="112">
        <v>14468.5</v>
      </c>
      <c r="E190" s="176">
        <v>13977</v>
      </c>
      <c r="F190" s="176">
        <v>22019.1</v>
      </c>
      <c r="G190" s="74"/>
      <c r="H190" s="71"/>
      <c r="I190" s="71"/>
      <c r="J190" s="71"/>
      <c r="K190" s="71"/>
    </row>
    <row r="191" spans="1:14" s="10" customFormat="1" ht="45.75" customHeight="1" x14ac:dyDescent="0.25">
      <c r="A191" s="14" t="s">
        <v>62</v>
      </c>
      <c r="B191" s="34">
        <f t="shared" si="14"/>
        <v>158</v>
      </c>
      <c r="C191" s="11" t="s">
        <v>150</v>
      </c>
      <c r="D191" s="112"/>
      <c r="E191" s="176"/>
      <c r="F191" s="176"/>
      <c r="G191" s="74"/>
      <c r="H191" s="71"/>
      <c r="I191" s="71"/>
      <c r="J191" s="71"/>
      <c r="K191" s="71"/>
    </row>
    <row r="192" spans="1:14" s="10" customFormat="1" ht="22.5" customHeight="1" x14ac:dyDescent="0.25">
      <c r="A192" s="14" t="s">
        <v>63</v>
      </c>
      <c r="B192" s="34">
        <f t="shared" si="14"/>
        <v>159</v>
      </c>
      <c r="C192" s="11" t="s">
        <v>151</v>
      </c>
      <c r="D192" s="112"/>
      <c r="E192" s="176"/>
      <c r="F192" s="176"/>
      <c r="G192" s="74"/>
      <c r="H192" s="71"/>
      <c r="I192" s="71"/>
      <c r="J192" s="71"/>
      <c r="K192" s="71"/>
    </row>
    <row r="193" spans="1:11" s="10" customFormat="1" ht="45.75" customHeight="1" x14ac:dyDescent="0.25">
      <c r="A193" s="14" t="s">
        <v>64</v>
      </c>
      <c r="B193" s="34">
        <f t="shared" si="14"/>
        <v>160</v>
      </c>
      <c r="C193" s="11" t="s">
        <v>152</v>
      </c>
      <c r="D193" s="112"/>
      <c r="E193" s="176"/>
      <c r="F193" s="176"/>
      <c r="G193" s="74"/>
      <c r="H193" s="71"/>
      <c r="I193" s="71"/>
      <c r="J193" s="71"/>
      <c r="K193" s="71"/>
    </row>
    <row r="194" spans="1:11" s="10" customFormat="1" ht="22.5" customHeight="1" x14ac:dyDescent="0.25">
      <c r="A194" s="14" t="s">
        <v>65</v>
      </c>
      <c r="B194" s="34">
        <f t="shared" si="14"/>
        <v>161</v>
      </c>
      <c r="C194" s="11" t="s">
        <v>153</v>
      </c>
      <c r="D194" s="112">
        <v>4701.3999999999996</v>
      </c>
      <c r="E194" s="176">
        <v>3100</v>
      </c>
      <c r="F194" s="176">
        <v>5010</v>
      </c>
      <c r="G194" s="74"/>
      <c r="H194" s="71"/>
      <c r="I194" s="71"/>
      <c r="J194" s="71"/>
      <c r="K194" s="71"/>
    </row>
    <row r="195" spans="1:11" s="10" customFormat="1" ht="22.5" customHeight="1" thickBot="1" x14ac:dyDescent="0.3">
      <c r="A195" s="17" t="s">
        <v>101</v>
      </c>
      <c r="B195" s="34">
        <f t="shared" si="14"/>
        <v>162</v>
      </c>
      <c r="C195" s="12">
        <v>3040</v>
      </c>
      <c r="D195" s="116"/>
      <c r="E195" s="80"/>
      <c r="F195" s="177"/>
      <c r="G195" s="181"/>
      <c r="H195" s="80"/>
      <c r="I195" s="80"/>
      <c r="J195" s="80"/>
      <c r="K195" s="80"/>
    </row>
    <row r="196" spans="1:11" s="10" customFormat="1" ht="22.5" customHeight="1" thickBot="1" x14ac:dyDescent="0.3">
      <c r="A196" s="171" t="s">
        <v>112</v>
      </c>
      <c r="B196" s="34">
        <f t="shared" si="14"/>
        <v>163</v>
      </c>
      <c r="C196" s="172">
        <v>4000</v>
      </c>
      <c r="D196" s="78">
        <v>129993</v>
      </c>
      <c r="E196" s="78">
        <v>129993</v>
      </c>
      <c r="F196" s="78">
        <v>129993</v>
      </c>
      <c r="G196" s="174"/>
      <c r="H196" s="111"/>
      <c r="I196" s="111"/>
      <c r="J196" s="111"/>
      <c r="K196" s="111"/>
    </row>
    <row r="197" spans="1:11" s="10" customFormat="1" ht="22.5" customHeight="1" thickBot="1" x14ac:dyDescent="0.3">
      <c r="A197" s="171" t="s">
        <v>113</v>
      </c>
      <c r="B197" s="34">
        <f t="shared" si="14"/>
        <v>164</v>
      </c>
      <c r="C197" s="172">
        <v>5000</v>
      </c>
      <c r="D197" s="110"/>
      <c r="E197" s="111"/>
      <c r="F197" s="173">
        <f t="shared" ref="F197:F211" si="18">G197+H197+I197+J197</f>
        <v>0</v>
      </c>
      <c r="G197" s="174"/>
      <c r="H197" s="111"/>
      <c r="I197" s="111"/>
      <c r="J197" s="111"/>
      <c r="K197" s="111"/>
    </row>
    <row r="198" spans="1:11" s="10" customFormat="1" ht="32.25" customHeight="1" x14ac:dyDescent="0.25">
      <c r="A198" s="14" t="s">
        <v>66</v>
      </c>
      <c r="B198" s="34">
        <f t="shared" si="14"/>
        <v>165</v>
      </c>
      <c r="C198" s="11">
        <v>5010</v>
      </c>
      <c r="D198" s="112"/>
      <c r="E198" s="71"/>
      <c r="F198" s="182">
        <f t="shared" si="18"/>
        <v>0</v>
      </c>
      <c r="G198" s="74"/>
      <c r="H198" s="71"/>
      <c r="I198" s="71"/>
      <c r="J198" s="71"/>
      <c r="K198" s="71"/>
    </row>
    <row r="199" spans="1:11" s="183" customFormat="1" ht="22.5" customHeight="1" x14ac:dyDescent="0.25">
      <c r="A199" s="14" t="s">
        <v>67</v>
      </c>
      <c r="B199" s="34">
        <f t="shared" si="14"/>
        <v>166</v>
      </c>
      <c r="C199" s="11" t="s">
        <v>154</v>
      </c>
      <c r="D199" s="112"/>
      <c r="E199" s="71"/>
      <c r="F199" s="176">
        <f t="shared" si="18"/>
        <v>0</v>
      </c>
      <c r="G199" s="74"/>
      <c r="H199" s="71"/>
      <c r="I199" s="71"/>
      <c r="J199" s="71"/>
      <c r="K199" s="71"/>
    </row>
    <row r="200" spans="1:11" s="19" customFormat="1" ht="22.5" customHeight="1" x14ac:dyDescent="0.25">
      <c r="A200" s="14" t="s">
        <v>68</v>
      </c>
      <c r="B200" s="34">
        <f t="shared" si="14"/>
        <v>167</v>
      </c>
      <c r="C200" s="11" t="s">
        <v>155</v>
      </c>
      <c r="D200" s="112"/>
      <c r="E200" s="71"/>
      <c r="F200" s="176">
        <f t="shared" si="18"/>
        <v>0</v>
      </c>
      <c r="G200" s="74"/>
      <c r="H200" s="71"/>
      <c r="I200" s="71"/>
      <c r="J200" s="71"/>
      <c r="K200" s="71"/>
    </row>
    <row r="201" spans="1:11" s="19" customFormat="1" ht="22.5" customHeight="1" x14ac:dyDescent="0.25">
      <c r="A201" s="14" t="s">
        <v>69</v>
      </c>
      <c r="B201" s="34">
        <f t="shared" si="14"/>
        <v>168</v>
      </c>
      <c r="C201" s="11" t="s">
        <v>156</v>
      </c>
      <c r="D201" s="112"/>
      <c r="E201" s="71"/>
      <c r="F201" s="176">
        <f t="shared" si="18"/>
        <v>0</v>
      </c>
      <c r="G201" s="74"/>
      <c r="H201" s="71"/>
      <c r="I201" s="71"/>
      <c r="J201" s="71"/>
      <c r="K201" s="71"/>
    </row>
    <row r="202" spans="1:11" s="10" customFormat="1" ht="22.5" customHeight="1" x14ac:dyDescent="0.25">
      <c r="A202" s="14" t="s">
        <v>70</v>
      </c>
      <c r="B202" s="34">
        <f t="shared" si="14"/>
        <v>169</v>
      </c>
      <c r="C202" s="11">
        <v>5020</v>
      </c>
      <c r="D202" s="112"/>
      <c r="E202" s="71"/>
      <c r="F202" s="176">
        <f t="shared" si="18"/>
        <v>0</v>
      </c>
      <c r="G202" s="74"/>
      <c r="H202" s="71"/>
      <c r="I202" s="71"/>
      <c r="J202" s="71"/>
      <c r="K202" s="71"/>
    </row>
    <row r="203" spans="1:11" s="10" customFormat="1" ht="31.5" customHeight="1" x14ac:dyDescent="0.25">
      <c r="A203" s="14" t="s">
        <v>71</v>
      </c>
      <c r="B203" s="34">
        <f t="shared" si="14"/>
        <v>170</v>
      </c>
      <c r="C203" s="11">
        <v>5030</v>
      </c>
      <c r="D203" s="112"/>
      <c r="E203" s="71"/>
      <c r="F203" s="176">
        <f t="shared" si="18"/>
        <v>0</v>
      </c>
      <c r="G203" s="74"/>
      <c r="H203" s="71"/>
      <c r="I203" s="71"/>
      <c r="J203" s="71"/>
      <c r="K203" s="71"/>
    </row>
    <row r="204" spans="1:11" s="10" customFormat="1" ht="22.5" customHeight="1" x14ac:dyDescent="0.25">
      <c r="A204" s="14" t="s">
        <v>67</v>
      </c>
      <c r="B204" s="34">
        <f t="shared" si="14"/>
        <v>171</v>
      </c>
      <c r="C204" s="11" t="s">
        <v>157</v>
      </c>
      <c r="D204" s="112"/>
      <c r="E204" s="71"/>
      <c r="F204" s="176">
        <f t="shared" si="18"/>
        <v>0</v>
      </c>
      <c r="G204" s="74"/>
      <c r="H204" s="71"/>
      <c r="I204" s="71"/>
      <c r="J204" s="71"/>
      <c r="K204" s="71"/>
    </row>
    <row r="205" spans="1:11" s="10" customFormat="1" ht="22.5" customHeight="1" x14ac:dyDescent="0.25">
      <c r="A205" s="14" t="s">
        <v>68</v>
      </c>
      <c r="B205" s="34">
        <f t="shared" si="14"/>
        <v>172</v>
      </c>
      <c r="C205" s="11" t="s">
        <v>158</v>
      </c>
      <c r="D205" s="112"/>
      <c r="E205" s="71"/>
      <c r="F205" s="176">
        <f t="shared" si="18"/>
        <v>0</v>
      </c>
      <c r="G205" s="74"/>
      <c r="H205" s="71"/>
      <c r="I205" s="71"/>
      <c r="J205" s="71"/>
      <c r="K205" s="71"/>
    </row>
    <row r="206" spans="1:11" s="10" customFormat="1" ht="22.5" customHeight="1" x14ac:dyDescent="0.25">
      <c r="A206" s="14" t="s">
        <v>69</v>
      </c>
      <c r="B206" s="34">
        <f t="shared" si="14"/>
        <v>173</v>
      </c>
      <c r="C206" s="11" t="s">
        <v>159</v>
      </c>
      <c r="D206" s="112"/>
      <c r="E206" s="71"/>
      <c r="F206" s="176">
        <f t="shared" si="18"/>
        <v>0</v>
      </c>
      <c r="G206" s="74"/>
      <c r="H206" s="71"/>
      <c r="I206" s="71"/>
      <c r="J206" s="71"/>
      <c r="K206" s="71"/>
    </row>
    <row r="207" spans="1:11" s="10" customFormat="1" ht="22.5" customHeight="1" thickBot="1" x14ac:dyDescent="0.3">
      <c r="A207" s="14" t="s">
        <v>160</v>
      </c>
      <c r="B207" s="34">
        <f t="shared" si="14"/>
        <v>174</v>
      </c>
      <c r="C207" s="11">
        <v>5040</v>
      </c>
      <c r="D207" s="112"/>
      <c r="E207" s="71"/>
      <c r="F207" s="177">
        <f t="shared" si="18"/>
        <v>0</v>
      </c>
      <c r="G207" s="74"/>
      <c r="H207" s="71"/>
      <c r="I207" s="71"/>
      <c r="J207" s="71"/>
      <c r="K207" s="71"/>
    </row>
    <row r="208" spans="1:11" s="10" customFormat="1" ht="22.5" customHeight="1" thickBot="1" x14ac:dyDescent="0.3">
      <c r="A208" s="171" t="s">
        <v>114</v>
      </c>
      <c r="B208" s="34">
        <f t="shared" si="14"/>
        <v>175</v>
      </c>
      <c r="C208" s="172">
        <v>6000</v>
      </c>
      <c r="D208" s="110"/>
      <c r="E208" s="111"/>
      <c r="F208" s="173">
        <f t="shared" si="18"/>
        <v>0</v>
      </c>
      <c r="G208" s="174"/>
      <c r="H208" s="111"/>
      <c r="I208" s="111"/>
      <c r="J208" s="111"/>
      <c r="K208" s="111"/>
    </row>
    <row r="209" spans="1:13" s="10" customFormat="1" ht="22.5" customHeight="1" x14ac:dyDescent="0.25">
      <c r="A209" s="14" t="s">
        <v>72</v>
      </c>
      <c r="B209" s="34">
        <f t="shared" si="14"/>
        <v>176</v>
      </c>
      <c r="C209" s="11">
        <v>6010</v>
      </c>
      <c r="D209" s="112"/>
      <c r="E209" s="71"/>
      <c r="F209" s="175">
        <f t="shared" si="18"/>
        <v>0</v>
      </c>
      <c r="G209" s="74"/>
      <c r="H209" s="71"/>
      <c r="I209" s="71"/>
      <c r="J209" s="71"/>
      <c r="K209" s="71"/>
    </row>
    <row r="210" spans="1:13" s="10" customFormat="1" ht="27.75" customHeight="1" x14ac:dyDescent="0.25">
      <c r="A210" s="14" t="s">
        <v>73</v>
      </c>
      <c r="B210" s="34">
        <f t="shared" si="14"/>
        <v>177</v>
      </c>
      <c r="C210" s="11">
        <v>6020</v>
      </c>
      <c r="D210" s="112"/>
      <c r="E210" s="71"/>
      <c r="F210" s="176">
        <f t="shared" si="18"/>
        <v>0</v>
      </c>
      <c r="G210" s="74"/>
      <c r="H210" s="71"/>
      <c r="I210" s="71"/>
      <c r="J210" s="71"/>
      <c r="K210" s="71"/>
    </row>
    <row r="211" spans="1:13" s="10" customFormat="1" ht="44.25" customHeight="1" x14ac:dyDescent="0.25">
      <c r="A211" s="14" t="s">
        <v>115</v>
      </c>
      <c r="B211" s="34">
        <f t="shared" si="14"/>
        <v>178</v>
      </c>
      <c r="C211" s="11">
        <v>6030</v>
      </c>
      <c r="D211" s="112"/>
      <c r="E211" s="71"/>
      <c r="F211" s="176">
        <f t="shared" si="18"/>
        <v>0</v>
      </c>
      <c r="G211" s="74"/>
      <c r="H211" s="71"/>
      <c r="I211" s="71"/>
      <c r="J211" s="71"/>
      <c r="K211" s="71"/>
    </row>
    <row r="212" spans="1:13" s="10" customFormat="1" ht="31.5" customHeight="1" thickBot="1" x14ac:dyDescent="0.3">
      <c r="A212" s="17" t="s">
        <v>74</v>
      </c>
      <c r="B212" s="34">
        <f t="shared" si="14"/>
        <v>179</v>
      </c>
      <c r="C212" s="12">
        <v>6040</v>
      </c>
      <c r="D212" s="72" t="s">
        <v>194</v>
      </c>
      <c r="E212" s="72" t="s">
        <v>194</v>
      </c>
      <c r="F212" s="72" t="s">
        <v>194</v>
      </c>
      <c r="G212" s="178"/>
      <c r="H212" s="72"/>
      <c r="I212" s="72"/>
      <c r="J212" s="72"/>
      <c r="K212" s="72"/>
    </row>
    <row r="213" spans="1:13" s="10" customFormat="1" ht="22.5" customHeight="1" thickBot="1" x14ac:dyDescent="0.3">
      <c r="A213" s="171" t="s">
        <v>116</v>
      </c>
      <c r="B213" s="34">
        <f t="shared" si="14"/>
        <v>180</v>
      </c>
      <c r="C213" s="172">
        <v>7000</v>
      </c>
      <c r="D213" s="110"/>
      <c r="E213" s="111"/>
      <c r="F213" s="173">
        <f>G213+H213+I213+J213</f>
        <v>0</v>
      </c>
      <c r="G213" s="174"/>
      <c r="H213" s="111"/>
      <c r="I213" s="111"/>
      <c r="J213" s="111"/>
      <c r="K213" s="111"/>
    </row>
    <row r="214" spans="1:13" s="13" customFormat="1" ht="22.5" customHeight="1" x14ac:dyDescent="0.25">
      <c r="A214" s="15" t="s">
        <v>75</v>
      </c>
      <c r="B214" s="34">
        <f t="shared" si="14"/>
        <v>181</v>
      </c>
      <c r="C214" s="179">
        <v>7010</v>
      </c>
      <c r="D214" s="70">
        <v>89824</v>
      </c>
      <c r="E214" s="70">
        <v>89824</v>
      </c>
      <c r="F214" s="70"/>
      <c r="G214" s="73"/>
      <c r="H214" s="70"/>
      <c r="I214" s="70"/>
      <c r="J214" s="70"/>
      <c r="K214" s="70"/>
    </row>
    <row r="215" spans="1:13" s="13" customFormat="1" ht="22.5" customHeight="1" x14ac:dyDescent="0.25">
      <c r="A215" s="14" t="s">
        <v>76</v>
      </c>
      <c r="B215" s="34">
        <f t="shared" si="14"/>
        <v>182</v>
      </c>
      <c r="C215" s="11">
        <v>7020</v>
      </c>
      <c r="D215" s="71">
        <v>11567</v>
      </c>
      <c r="E215" s="71">
        <v>11567</v>
      </c>
      <c r="F215" s="71"/>
      <c r="G215" s="74"/>
      <c r="H215" s="71"/>
      <c r="I215" s="71"/>
      <c r="J215" s="71"/>
      <c r="K215" s="71"/>
    </row>
    <row r="216" spans="1:13" s="13" customFormat="1" ht="22.5" customHeight="1" x14ac:dyDescent="0.25">
      <c r="A216" s="14" t="s">
        <v>77</v>
      </c>
      <c r="B216" s="34">
        <f t="shared" si="14"/>
        <v>183</v>
      </c>
      <c r="C216" s="11">
        <v>7030</v>
      </c>
      <c r="D216" s="71"/>
      <c r="E216" s="71"/>
      <c r="F216" s="71"/>
      <c r="G216" s="74"/>
      <c r="H216" s="71"/>
      <c r="I216" s="71"/>
      <c r="J216" s="71"/>
      <c r="K216" s="71"/>
    </row>
    <row r="217" spans="1:13" s="13" customFormat="1" ht="22.5" customHeight="1" x14ac:dyDescent="0.25">
      <c r="A217" s="14" t="s">
        <v>78</v>
      </c>
      <c r="B217" s="34">
        <f t="shared" si="14"/>
        <v>184</v>
      </c>
      <c r="C217" s="11">
        <v>7040</v>
      </c>
      <c r="D217" s="71">
        <v>31</v>
      </c>
      <c r="E217" s="71">
        <v>31</v>
      </c>
      <c r="F217" s="71"/>
      <c r="G217" s="74"/>
      <c r="H217" s="71"/>
      <c r="I217" s="71"/>
      <c r="J217" s="71"/>
      <c r="K217" s="71"/>
    </row>
    <row r="218" spans="1:13" s="13" customFormat="1" ht="22.5" customHeight="1" thickBot="1" x14ac:dyDescent="0.3">
      <c r="A218" s="17" t="s">
        <v>79</v>
      </c>
      <c r="B218" s="34">
        <f t="shared" si="14"/>
        <v>185</v>
      </c>
      <c r="C218" s="12">
        <v>7050</v>
      </c>
      <c r="D218" s="72">
        <v>3889</v>
      </c>
      <c r="E218" s="72">
        <v>3889</v>
      </c>
      <c r="F218" s="72"/>
      <c r="G218" s="178"/>
      <c r="H218" s="72"/>
      <c r="I218" s="72"/>
      <c r="J218" s="72"/>
      <c r="K218" s="72"/>
    </row>
    <row r="219" spans="1:13" s="13" customFormat="1" ht="22.5" customHeight="1" thickBot="1" x14ac:dyDescent="0.3">
      <c r="A219" s="171" t="s">
        <v>117</v>
      </c>
      <c r="B219" s="34">
        <f t="shared" si="14"/>
        <v>186</v>
      </c>
      <c r="C219" s="184">
        <v>8000</v>
      </c>
      <c r="D219" s="117"/>
      <c r="E219" s="81"/>
      <c r="F219" s="173">
        <f>G219+H219+I219+J219</f>
        <v>0</v>
      </c>
      <c r="G219" s="174"/>
      <c r="H219" s="81"/>
      <c r="I219" s="81"/>
      <c r="J219" s="81"/>
      <c r="K219" s="111"/>
    </row>
    <row r="220" spans="1:13" s="55" customFormat="1" ht="67.5" customHeight="1" x14ac:dyDescent="0.25">
      <c r="A220" s="15" t="s">
        <v>118</v>
      </c>
      <c r="B220" s="34">
        <f t="shared" si="14"/>
        <v>187</v>
      </c>
      <c r="C220" s="60">
        <v>8010</v>
      </c>
      <c r="D220" s="185">
        <v>464.5</v>
      </c>
      <c r="E220" s="104">
        <f t="shared" ref="E220:J220" si="19">E221+E222+E223+E224+E225+E226+E227</f>
        <v>466.5</v>
      </c>
      <c r="F220" s="104">
        <f>F221+F222+F223+F224+F225+F226+F227</f>
        <v>472.5</v>
      </c>
      <c r="G220" s="104">
        <f t="shared" si="19"/>
        <v>471</v>
      </c>
      <c r="H220" s="104">
        <f t="shared" si="19"/>
        <v>470.75</v>
      </c>
      <c r="I220" s="104">
        <f>I221+I222+I223+I224+I225+I226+I227</f>
        <v>478.25</v>
      </c>
      <c r="J220" s="104">
        <f t="shared" si="19"/>
        <v>470.75</v>
      </c>
      <c r="K220" s="82"/>
    </row>
    <row r="221" spans="1:13" s="198" customFormat="1" ht="22.5" customHeight="1" x14ac:dyDescent="0.25">
      <c r="A221" s="14" t="s">
        <v>80</v>
      </c>
      <c r="B221" s="34">
        <f t="shared" si="14"/>
        <v>188</v>
      </c>
      <c r="C221" s="21" t="s">
        <v>161</v>
      </c>
      <c r="D221" s="207">
        <v>1</v>
      </c>
      <c r="E221" s="207">
        <v>1</v>
      </c>
      <c r="F221" s="74">
        <v>1</v>
      </c>
      <c r="G221" s="74">
        <v>1</v>
      </c>
      <c r="H221" s="74">
        <v>1</v>
      </c>
      <c r="I221" s="74">
        <v>1</v>
      </c>
      <c r="J221" s="74">
        <v>1</v>
      </c>
      <c r="K221" s="71"/>
      <c r="L221" s="13"/>
      <c r="M221" s="211"/>
    </row>
    <row r="222" spans="1:13" s="198" customFormat="1" ht="22.5" customHeight="1" x14ac:dyDescent="0.25">
      <c r="A222" s="14" t="s">
        <v>102</v>
      </c>
      <c r="B222" s="34">
        <f t="shared" si="14"/>
        <v>189</v>
      </c>
      <c r="C222" s="21" t="s">
        <v>162</v>
      </c>
      <c r="D222" s="207">
        <v>4</v>
      </c>
      <c r="E222" s="207">
        <v>3.25</v>
      </c>
      <c r="F222" s="212">
        <v>3</v>
      </c>
      <c r="G222" s="212">
        <v>3</v>
      </c>
      <c r="H222" s="212">
        <v>3</v>
      </c>
      <c r="I222" s="212">
        <v>3</v>
      </c>
      <c r="J222" s="212">
        <v>3</v>
      </c>
      <c r="K222" s="71"/>
      <c r="L222" s="13"/>
      <c r="M222" s="211"/>
    </row>
    <row r="223" spans="1:13" s="199" customFormat="1" ht="22.5" customHeight="1" x14ac:dyDescent="0.25">
      <c r="A223" s="14" t="s">
        <v>81</v>
      </c>
      <c r="B223" s="34">
        <f t="shared" si="14"/>
        <v>190</v>
      </c>
      <c r="C223" s="21" t="s">
        <v>163</v>
      </c>
      <c r="D223" s="207">
        <v>135</v>
      </c>
      <c r="E223" s="207">
        <v>136</v>
      </c>
      <c r="F223" s="212">
        <v>138.25</v>
      </c>
      <c r="G223" s="212">
        <v>137.75</v>
      </c>
      <c r="H223" s="212">
        <v>137.5</v>
      </c>
      <c r="I223" s="212">
        <v>141</v>
      </c>
      <c r="J223" s="212">
        <v>137.5</v>
      </c>
      <c r="K223" s="71"/>
      <c r="L223" s="10"/>
      <c r="M223" s="211">
        <f>(G223+H223+I223+J223)/4</f>
        <v>138.4375</v>
      </c>
    </row>
    <row r="224" spans="1:13" s="199" customFormat="1" ht="22.5" customHeight="1" x14ac:dyDescent="0.25">
      <c r="A224" s="14" t="s">
        <v>82</v>
      </c>
      <c r="B224" s="34">
        <f t="shared" si="14"/>
        <v>191</v>
      </c>
      <c r="C224" s="21" t="s">
        <v>164</v>
      </c>
      <c r="D224" s="207">
        <v>22</v>
      </c>
      <c r="E224" s="207">
        <v>22</v>
      </c>
      <c r="F224" s="74">
        <v>23</v>
      </c>
      <c r="G224" s="74">
        <v>23</v>
      </c>
      <c r="H224" s="74">
        <v>23</v>
      </c>
      <c r="I224" s="74">
        <v>23</v>
      </c>
      <c r="J224" s="74">
        <v>23</v>
      </c>
      <c r="K224" s="71"/>
      <c r="L224" s="10"/>
      <c r="M224" s="211">
        <f>(G224+H224+I224+J224)/4</f>
        <v>23</v>
      </c>
    </row>
    <row r="225" spans="1:17" s="198" customFormat="1" ht="22.5" customHeight="1" x14ac:dyDescent="0.25">
      <c r="A225" s="14" t="s">
        <v>83</v>
      </c>
      <c r="B225" s="34">
        <f t="shared" si="14"/>
        <v>192</v>
      </c>
      <c r="C225" s="21" t="s">
        <v>165</v>
      </c>
      <c r="D225" s="207">
        <v>207.75</v>
      </c>
      <c r="E225" s="207">
        <v>208.5</v>
      </c>
      <c r="F225" s="212">
        <v>208.5</v>
      </c>
      <c r="G225" s="212">
        <v>209</v>
      </c>
      <c r="H225" s="212">
        <v>208</v>
      </c>
      <c r="I225" s="212">
        <v>209</v>
      </c>
      <c r="J225" s="212">
        <v>208</v>
      </c>
      <c r="K225" s="71"/>
      <c r="L225" s="13"/>
      <c r="M225" s="211">
        <f>(G225+H225+I225+J225)/4</f>
        <v>208.5</v>
      </c>
    </row>
    <row r="226" spans="1:17" s="198" customFormat="1" ht="22.5" customHeight="1" x14ac:dyDescent="0.25">
      <c r="A226" s="14" t="s">
        <v>84</v>
      </c>
      <c r="B226" s="34">
        <f t="shared" si="14"/>
        <v>193</v>
      </c>
      <c r="C226" s="22" t="s">
        <v>166</v>
      </c>
      <c r="D226" s="207">
        <v>30.5</v>
      </c>
      <c r="E226" s="207">
        <v>30.25</v>
      </c>
      <c r="F226" s="212">
        <v>31</v>
      </c>
      <c r="G226" s="212">
        <v>31</v>
      </c>
      <c r="H226" s="212">
        <v>31</v>
      </c>
      <c r="I226" s="212">
        <v>31</v>
      </c>
      <c r="J226" s="212">
        <v>31</v>
      </c>
      <c r="K226" s="71"/>
      <c r="L226" s="13"/>
      <c r="M226" s="211">
        <f>(G226+H226+I226+J226)/4</f>
        <v>31</v>
      </c>
      <c r="N226" s="200"/>
    </row>
    <row r="227" spans="1:17" s="198" customFormat="1" ht="22.5" customHeight="1" thickBot="1" x14ac:dyDescent="0.3">
      <c r="A227" s="17" t="s">
        <v>85</v>
      </c>
      <c r="B227" s="34">
        <f t="shared" si="14"/>
        <v>194</v>
      </c>
      <c r="C227" s="22" t="s">
        <v>167</v>
      </c>
      <c r="D227" s="208">
        <v>64.25</v>
      </c>
      <c r="E227" s="208">
        <v>65.5</v>
      </c>
      <c r="F227" s="213">
        <v>67.75</v>
      </c>
      <c r="G227" s="213">
        <v>66.25</v>
      </c>
      <c r="H227" s="213">
        <v>67.25</v>
      </c>
      <c r="I227" s="213">
        <v>70.25</v>
      </c>
      <c r="J227" s="213">
        <v>67.25</v>
      </c>
      <c r="K227" s="72"/>
      <c r="L227" s="13"/>
      <c r="M227" s="211">
        <f>(G227+H227+I227+J227)/4</f>
        <v>67.75</v>
      </c>
      <c r="N227" s="200"/>
    </row>
    <row r="228" spans="1:17" s="201" customFormat="1" ht="22.5" customHeight="1" thickBot="1" x14ac:dyDescent="0.3">
      <c r="A228" s="16" t="s">
        <v>86</v>
      </c>
      <c r="B228" s="34">
        <f t="shared" ref="B228:B250" si="20">B227+1</f>
        <v>195</v>
      </c>
      <c r="C228" s="20">
        <v>8020</v>
      </c>
      <c r="D228" s="209">
        <v>96598.1</v>
      </c>
      <c r="E228" s="186">
        <v>91758.3</v>
      </c>
      <c r="F228" s="186">
        <f>F62+F77+F106+F137</f>
        <v>96355.3</v>
      </c>
      <c r="G228" s="186">
        <f>G62+G77+G106+G137</f>
        <v>23426</v>
      </c>
      <c r="H228" s="186">
        <f>H62+H77+H106+H137</f>
        <v>23811.1</v>
      </c>
      <c r="I228" s="186">
        <f>I62+I77+I106+I137</f>
        <v>25274.1</v>
      </c>
      <c r="J228" s="186">
        <f>J62+J77+J106+J137</f>
        <v>23844.1</v>
      </c>
      <c r="K228" s="214"/>
      <c r="M228" s="202"/>
      <c r="N228" s="203"/>
    </row>
    <row r="229" spans="1:17" s="198" customFormat="1" ht="22.5" customHeight="1" x14ac:dyDescent="0.25">
      <c r="A229" s="15" t="s">
        <v>80</v>
      </c>
      <c r="B229" s="34">
        <f t="shared" si="20"/>
        <v>196</v>
      </c>
      <c r="C229" s="21" t="s">
        <v>168</v>
      </c>
      <c r="D229" s="185">
        <v>442.9</v>
      </c>
      <c r="E229" s="73">
        <v>402.4</v>
      </c>
      <c r="F229" s="73">
        <f t="shared" ref="F229:F251" si="21">G229+H229+I229+J229</f>
        <v>664.7</v>
      </c>
      <c r="G229" s="215">
        <v>150</v>
      </c>
      <c r="H229" s="215">
        <v>175.7</v>
      </c>
      <c r="I229" s="215">
        <v>169.5</v>
      </c>
      <c r="J229" s="215">
        <v>169.5</v>
      </c>
      <c r="K229" s="70"/>
      <c r="M229" s="204">
        <f>F229+F230+F231+F232+F233+F234+F235</f>
        <v>96505.900000000009</v>
      </c>
      <c r="N229" s="200">
        <f>I229+I230+I231+I232+I233+I234+I235</f>
        <v>25274.100000000002</v>
      </c>
    </row>
    <row r="230" spans="1:17" s="198" customFormat="1" ht="22.5" customHeight="1" x14ac:dyDescent="0.25">
      <c r="A230" s="15" t="s">
        <v>103</v>
      </c>
      <c r="B230" s="34">
        <f t="shared" si="20"/>
        <v>197</v>
      </c>
      <c r="C230" s="21" t="s">
        <v>169</v>
      </c>
      <c r="D230" s="185">
        <v>3215.2</v>
      </c>
      <c r="E230" s="73">
        <v>1509.2</v>
      </c>
      <c r="F230" s="73">
        <f t="shared" si="21"/>
        <v>2262.4</v>
      </c>
      <c r="G230" s="215">
        <v>427.3</v>
      </c>
      <c r="H230" s="215">
        <v>647.1</v>
      </c>
      <c r="I230" s="215">
        <v>594</v>
      </c>
      <c r="J230" s="215">
        <v>594</v>
      </c>
      <c r="K230" s="70"/>
      <c r="M230" s="200">
        <f>F228-M229</f>
        <v>-150.60000000000582</v>
      </c>
      <c r="N230" s="200">
        <f>I228-N229</f>
        <v>0</v>
      </c>
      <c r="O230" s="200"/>
    </row>
    <row r="231" spans="1:17" s="198" customFormat="1" ht="22.5" customHeight="1" x14ac:dyDescent="0.25">
      <c r="A231" s="14" t="s">
        <v>81</v>
      </c>
      <c r="B231" s="34">
        <f t="shared" si="20"/>
        <v>198</v>
      </c>
      <c r="C231" s="21" t="s">
        <v>170</v>
      </c>
      <c r="D231" s="207">
        <v>37834.1</v>
      </c>
      <c r="E231" s="73">
        <v>37430.9</v>
      </c>
      <c r="F231" s="73">
        <f>G231+H231+I231+J231</f>
        <v>37006.100000000006</v>
      </c>
      <c r="G231" s="215">
        <v>9377.5</v>
      </c>
      <c r="H231" s="215">
        <v>9076.2000000000007</v>
      </c>
      <c r="I231" s="215">
        <v>9476.2000000000007</v>
      </c>
      <c r="J231" s="215">
        <v>9076.2000000000007</v>
      </c>
      <c r="K231" s="71"/>
      <c r="M231" s="204"/>
      <c r="N231" s="200"/>
      <c r="O231" s="204"/>
      <c r="P231" s="204"/>
    </row>
    <row r="232" spans="1:17" s="199" customFormat="1" ht="31.9" customHeight="1" x14ac:dyDescent="0.25">
      <c r="A232" s="14" t="s">
        <v>82</v>
      </c>
      <c r="B232" s="34">
        <f t="shared" si="20"/>
        <v>199</v>
      </c>
      <c r="C232" s="21" t="s">
        <v>171</v>
      </c>
      <c r="D232" s="207">
        <v>7726.9</v>
      </c>
      <c r="E232" s="73">
        <v>6144.2</v>
      </c>
      <c r="F232" s="73">
        <f t="shared" si="21"/>
        <v>8812.5</v>
      </c>
      <c r="G232" s="215">
        <v>1634.9</v>
      </c>
      <c r="H232" s="215">
        <v>2215.9</v>
      </c>
      <c r="I232" s="215">
        <v>2941.7</v>
      </c>
      <c r="J232" s="215">
        <v>2020</v>
      </c>
      <c r="K232" s="71"/>
      <c r="M232" s="205"/>
      <c r="N232" s="206"/>
    </row>
    <row r="233" spans="1:17" s="198" customFormat="1" ht="22.5" customHeight="1" x14ac:dyDescent="0.25">
      <c r="A233" s="14" t="s">
        <v>83</v>
      </c>
      <c r="B233" s="34">
        <f t="shared" si="20"/>
        <v>200</v>
      </c>
      <c r="C233" s="21" t="s">
        <v>172</v>
      </c>
      <c r="D233" s="207">
        <v>35518.699999999997</v>
      </c>
      <c r="E233" s="73">
        <v>34808</v>
      </c>
      <c r="F233" s="73">
        <f t="shared" si="21"/>
        <v>35169.599999999999</v>
      </c>
      <c r="G233" s="215">
        <v>8712.4</v>
      </c>
      <c r="H233" s="215">
        <v>8852.4</v>
      </c>
      <c r="I233" s="215">
        <v>8852.4</v>
      </c>
      <c r="J233" s="215">
        <v>8752.4</v>
      </c>
      <c r="K233" s="71"/>
      <c r="M233" s="200"/>
      <c r="N233" s="204"/>
      <c r="Q233" s="204"/>
    </row>
    <row r="234" spans="1:17" s="198" customFormat="1" ht="22.5" customHeight="1" x14ac:dyDescent="0.25">
      <c r="A234" s="14" t="s">
        <v>84</v>
      </c>
      <c r="B234" s="34">
        <f t="shared" si="20"/>
        <v>201</v>
      </c>
      <c r="C234" s="22" t="s">
        <v>173</v>
      </c>
      <c r="D234" s="207">
        <v>4071.1</v>
      </c>
      <c r="E234" s="73">
        <v>3360</v>
      </c>
      <c r="F234" s="73">
        <f>G234+H234+I234+J234</f>
        <v>3760.1</v>
      </c>
      <c r="G234" s="215">
        <v>910.1</v>
      </c>
      <c r="H234" s="215">
        <v>950</v>
      </c>
      <c r="I234" s="215">
        <v>950</v>
      </c>
      <c r="J234" s="215">
        <v>950</v>
      </c>
      <c r="K234" s="71"/>
      <c r="M234" s="200"/>
      <c r="N234" s="204"/>
    </row>
    <row r="235" spans="1:17" s="198" customFormat="1" ht="22.5" customHeight="1" thickBot="1" x14ac:dyDescent="0.3">
      <c r="A235" s="17" t="s">
        <v>85</v>
      </c>
      <c r="B235" s="34">
        <f t="shared" si="20"/>
        <v>202</v>
      </c>
      <c r="C235" s="22" t="s">
        <v>174</v>
      </c>
      <c r="D235" s="208">
        <v>7789.2</v>
      </c>
      <c r="E235" s="73">
        <v>8103.6</v>
      </c>
      <c r="F235" s="73">
        <f t="shared" si="21"/>
        <v>8830.5</v>
      </c>
      <c r="G235" s="215">
        <v>2213.4</v>
      </c>
      <c r="H235" s="215">
        <v>2163.4</v>
      </c>
      <c r="I235" s="215">
        <v>2290.3000000000002</v>
      </c>
      <c r="J235" s="215">
        <v>2163.4</v>
      </c>
      <c r="K235" s="72"/>
    </row>
    <row r="236" spans="1:17" s="198" customFormat="1" ht="36.75" customHeight="1" thickBot="1" x14ac:dyDescent="0.3">
      <c r="A236" s="16" t="s">
        <v>190</v>
      </c>
      <c r="B236" s="34">
        <f t="shared" si="20"/>
        <v>203</v>
      </c>
      <c r="C236" s="20">
        <v>8030</v>
      </c>
      <c r="D236" s="210">
        <v>17.3</v>
      </c>
      <c r="E236" s="158">
        <f>E228/E220/12</f>
        <v>16.391264737406217</v>
      </c>
      <c r="F236" s="158">
        <f>F228/F220/12</f>
        <v>16.993880070546737</v>
      </c>
      <c r="G236" s="158">
        <f>G228/G220/3</f>
        <v>16.578910120311395</v>
      </c>
      <c r="H236" s="158">
        <f>H228/H220/3</f>
        <v>16.860400070808993</v>
      </c>
      <c r="I236" s="158">
        <f>I228/I220/3</f>
        <v>17.615682174594877</v>
      </c>
      <c r="J236" s="158">
        <f>J228/J220/3</f>
        <v>16.883767038413875</v>
      </c>
      <c r="K236" s="78"/>
      <c r="M236" s="204"/>
    </row>
    <row r="237" spans="1:17" s="198" customFormat="1" ht="22.5" customHeight="1" x14ac:dyDescent="0.25">
      <c r="A237" s="15" t="s">
        <v>80</v>
      </c>
      <c r="B237" s="34">
        <f t="shared" si="20"/>
        <v>204</v>
      </c>
      <c r="C237" s="21" t="s">
        <v>175</v>
      </c>
      <c r="D237" s="185">
        <v>36.9</v>
      </c>
      <c r="E237" s="73">
        <v>33.5</v>
      </c>
      <c r="F237" s="73">
        <f>F229/12</f>
        <v>55.391666666666673</v>
      </c>
      <c r="G237" s="73">
        <f>G229/3</f>
        <v>50</v>
      </c>
      <c r="H237" s="73">
        <f>H229/3</f>
        <v>58.566666666666663</v>
      </c>
      <c r="I237" s="73">
        <f>I229/3</f>
        <v>56.5</v>
      </c>
      <c r="J237" s="73">
        <f>J229/3</f>
        <v>56.5</v>
      </c>
      <c r="K237" s="70"/>
    </row>
    <row r="238" spans="1:17" s="198" customFormat="1" ht="22.5" customHeight="1" x14ac:dyDescent="0.25">
      <c r="A238" s="15" t="s">
        <v>103</v>
      </c>
      <c r="B238" s="34">
        <f t="shared" si="20"/>
        <v>205</v>
      </c>
      <c r="C238" s="21" t="s">
        <v>176</v>
      </c>
      <c r="D238" s="185">
        <v>67</v>
      </c>
      <c r="E238" s="73">
        <v>38.700000000000003</v>
      </c>
      <c r="F238" s="73">
        <f t="shared" ref="F238:F243" si="22">F230/F222/12</f>
        <v>62.844444444444441</v>
      </c>
      <c r="G238" s="73">
        <f t="shared" ref="G238:J243" si="23">G230/3/G222</f>
        <v>47.477777777777781</v>
      </c>
      <c r="H238" s="73">
        <f>H230/3/H222</f>
        <v>71.900000000000006</v>
      </c>
      <c r="I238" s="73">
        <f>I230/3/I222</f>
        <v>66</v>
      </c>
      <c r="J238" s="73">
        <f>J230/3/J222</f>
        <v>66</v>
      </c>
      <c r="K238" s="70"/>
    </row>
    <row r="239" spans="1:17" s="198" customFormat="1" ht="22.5" customHeight="1" x14ac:dyDescent="0.25">
      <c r="A239" s="14" t="s">
        <v>81</v>
      </c>
      <c r="B239" s="34">
        <f t="shared" si="20"/>
        <v>206</v>
      </c>
      <c r="C239" s="21" t="s">
        <v>177</v>
      </c>
      <c r="D239" s="185">
        <v>23.4</v>
      </c>
      <c r="E239" s="73">
        <v>22.8</v>
      </c>
      <c r="F239" s="73">
        <f t="shared" si="22"/>
        <v>22.306268836648588</v>
      </c>
      <c r="G239" s="73">
        <f t="shared" si="23"/>
        <v>22.692075015124018</v>
      </c>
      <c r="H239" s="73">
        <f t="shared" si="23"/>
        <v>22.002909090909093</v>
      </c>
      <c r="I239" s="73">
        <f>I231/3/I223</f>
        <v>22.402364066193854</v>
      </c>
      <c r="J239" s="73">
        <f t="shared" si="23"/>
        <v>22.002909090909093</v>
      </c>
      <c r="K239" s="71"/>
    </row>
    <row r="240" spans="1:17" s="199" customFormat="1" ht="22.5" customHeight="1" x14ac:dyDescent="0.25">
      <c r="A240" s="14" t="s">
        <v>82</v>
      </c>
      <c r="B240" s="34">
        <f t="shared" si="20"/>
        <v>207</v>
      </c>
      <c r="C240" s="21" t="s">
        <v>178</v>
      </c>
      <c r="D240" s="185">
        <v>29.3</v>
      </c>
      <c r="E240" s="73">
        <v>22.9</v>
      </c>
      <c r="F240" s="73">
        <f t="shared" si="22"/>
        <v>31.929347826086957</v>
      </c>
      <c r="G240" s="73">
        <f t="shared" si="23"/>
        <v>23.694202898550724</v>
      </c>
      <c r="H240" s="73">
        <f t="shared" si="23"/>
        <v>32.114492753623189</v>
      </c>
      <c r="I240" s="73">
        <f t="shared" si="23"/>
        <v>42.633333333333333</v>
      </c>
      <c r="J240" s="73">
        <f t="shared" si="23"/>
        <v>29.275362318840582</v>
      </c>
      <c r="K240" s="71"/>
    </row>
    <row r="241" spans="1:17" s="198" customFormat="1" ht="22.5" customHeight="1" x14ac:dyDescent="0.25">
      <c r="A241" s="14" t="s">
        <v>83</v>
      </c>
      <c r="B241" s="34">
        <f t="shared" si="20"/>
        <v>208</v>
      </c>
      <c r="C241" s="21" t="s">
        <v>179</v>
      </c>
      <c r="D241" s="185">
        <v>14.2</v>
      </c>
      <c r="E241" s="73">
        <v>13.8</v>
      </c>
      <c r="F241" s="73">
        <f t="shared" si="22"/>
        <v>14.056594724220624</v>
      </c>
      <c r="G241" s="73">
        <f t="shared" si="23"/>
        <v>13.895374800637958</v>
      </c>
      <c r="H241" s="73">
        <f t="shared" si="23"/>
        <v>14.18653846153846</v>
      </c>
      <c r="I241" s="73">
        <f t="shared" si="23"/>
        <v>14.118660287081338</v>
      </c>
      <c r="J241" s="73">
        <f t="shared" si="23"/>
        <v>14.026282051282051</v>
      </c>
      <c r="K241" s="71"/>
    </row>
    <row r="242" spans="1:17" s="198" customFormat="1" ht="22.5" customHeight="1" x14ac:dyDescent="0.25">
      <c r="A242" s="14" t="s">
        <v>84</v>
      </c>
      <c r="B242" s="34">
        <f t="shared" si="20"/>
        <v>209</v>
      </c>
      <c r="C242" s="22" t="s">
        <v>180</v>
      </c>
      <c r="D242" s="185">
        <v>11.1</v>
      </c>
      <c r="E242" s="73">
        <v>9.3000000000000007</v>
      </c>
      <c r="F242" s="73">
        <f t="shared" si="22"/>
        <v>10.107795698924731</v>
      </c>
      <c r="G242" s="73">
        <f t="shared" si="23"/>
        <v>9.7860215053763451</v>
      </c>
      <c r="H242" s="73">
        <f t="shared" si="23"/>
        <v>10.21505376344086</v>
      </c>
      <c r="I242" s="73">
        <f t="shared" si="23"/>
        <v>10.21505376344086</v>
      </c>
      <c r="J242" s="73">
        <f t="shared" si="23"/>
        <v>10.21505376344086</v>
      </c>
      <c r="K242" s="71"/>
    </row>
    <row r="243" spans="1:17" s="201" customFormat="1" ht="28.9" customHeight="1" thickBot="1" x14ac:dyDescent="0.3">
      <c r="A243" s="17" t="s">
        <v>85</v>
      </c>
      <c r="B243" s="34">
        <f t="shared" si="20"/>
        <v>210</v>
      </c>
      <c r="C243" s="22" t="s">
        <v>181</v>
      </c>
      <c r="D243" s="185">
        <v>10.1</v>
      </c>
      <c r="E243" s="73">
        <v>10.199999999999999</v>
      </c>
      <c r="F243" s="73">
        <f t="shared" si="22"/>
        <v>10.861623616236164</v>
      </c>
      <c r="G243" s="73">
        <f t="shared" si="23"/>
        <v>11.136603773584907</v>
      </c>
      <c r="H243" s="73">
        <f t="shared" si="23"/>
        <v>10.723172242874845</v>
      </c>
      <c r="I243" s="73">
        <f t="shared" si="23"/>
        <v>10.86737841043891</v>
      </c>
      <c r="J243" s="73">
        <f t="shared" si="23"/>
        <v>10.723172242874845</v>
      </c>
      <c r="K243" s="80"/>
    </row>
    <row r="244" spans="1:17" s="13" customFormat="1" ht="22.5" customHeight="1" thickBot="1" x14ac:dyDescent="0.3">
      <c r="A244" s="16" t="s">
        <v>87</v>
      </c>
      <c r="B244" s="34">
        <f t="shared" si="20"/>
        <v>211</v>
      </c>
      <c r="C244" s="20">
        <v>8040</v>
      </c>
      <c r="D244" s="158">
        <v>0</v>
      </c>
      <c r="E244" s="186">
        <v>0</v>
      </c>
      <c r="F244" s="173">
        <f t="shared" si="21"/>
        <v>0</v>
      </c>
      <c r="G244" s="186">
        <v>0</v>
      </c>
      <c r="H244" s="158">
        <v>0</v>
      </c>
      <c r="I244" s="186">
        <v>0</v>
      </c>
      <c r="J244" s="158">
        <v>0</v>
      </c>
      <c r="K244" s="78"/>
    </row>
    <row r="245" spans="1:17" s="13" customFormat="1" ht="22.5" customHeight="1" thickBot="1" x14ac:dyDescent="0.3">
      <c r="A245" s="15" t="s">
        <v>80</v>
      </c>
      <c r="B245" s="34">
        <f t="shared" si="20"/>
        <v>212</v>
      </c>
      <c r="C245" s="21" t="s">
        <v>182</v>
      </c>
      <c r="D245" s="158">
        <v>0</v>
      </c>
      <c r="E245" s="186">
        <v>0</v>
      </c>
      <c r="F245" s="175">
        <f t="shared" si="21"/>
        <v>0</v>
      </c>
      <c r="G245" s="186">
        <v>0</v>
      </c>
      <c r="H245" s="158">
        <v>0</v>
      </c>
      <c r="I245" s="186">
        <v>0</v>
      </c>
      <c r="J245" s="158">
        <v>0</v>
      </c>
      <c r="K245" s="70"/>
    </row>
    <row r="246" spans="1:17" s="13" customFormat="1" ht="22.5" customHeight="1" thickBot="1" x14ac:dyDescent="0.3">
      <c r="A246" s="14" t="s">
        <v>103</v>
      </c>
      <c r="B246" s="34">
        <f t="shared" si="20"/>
        <v>213</v>
      </c>
      <c r="C246" s="21" t="s">
        <v>183</v>
      </c>
      <c r="D246" s="158">
        <v>0</v>
      </c>
      <c r="E246" s="186">
        <v>0</v>
      </c>
      <c r="F246" s="176">
        <f t="shared" si="21"/>
        <v>0</v>
      </c>
      <c r="G246" s="186">
        <v>0</v>
      </c>
      <c r="H246" s="158">
        <v>0</v>
      </c>
      <c r="I246" s="186">
        <v>0</v>
      </c>
      <c r="J246" s="158">
        <v>0</v>
      </c>
      <c r="K246" s="71"/>
    </row>
    <row r="247" spans="1:17" s="13" customFormat="1" ht="22.5" customHeight="1" thickBot="1" x14ac:dyDescent="0.3">
      <c r="A247" s="14" t="s">
        <v>81</v>
      </c>
      <c r="B247" s="34">
        <f t="shared" si="20"/>
        <v>214</v>
      </c>
      <c r="C247" s="21" t="s">
        <v>184</v>
      </c>
      <c r="D247" s="158">
        <v>0</v>
      </c>
      <c r="E247" s="186">
        <v>0</v>
      </c>
      <c r="F247" s="176">
        <f t="shared" si="21"/>
        <v>0</v>
      </c>
      <c r="G247" s="186">
        <v>0</v>
      </c>
      <c r="H247" s="158">
        <v>0</v>
      </c>
      <c r="I247" s="186">
        <v>0</v>
      </c>
      <c r="J247" s="158">
        <v>0</v>
      </c>
      <c r="K247" s="71"/>
    </row>
    <row r="248" spans="1:17" s="10" customFormat="1" ht="22.5" customHeight="1" thickBot="1" x14ac:dyDescent="0.3">
      <c r="A248" s="14" t="s">
        <v>82</v>
      </c>
      <c r="B248" s="34">
        <f t="shared" si="20"/>
        <v>215</v>
      </c>
      <c r="C248" s="21" t="s">
        <v>185</v>
      </c>
      <c r="D248" s="158">
        <v>0</v>
      </c>
      <c r="E248" s="186">
        <v>0</v>
      </c>
      <c r="F248" s="176">
        <f t="shared" si="21"/>
        <v>0</v>
      </c>
      <c r="G248" s="186">
        <v>0</v>
      </c>
      <c r="H248" s="158">
        <v>0</v>
      </c>
      <c r="I248" s="186">
        <v>0</v>
      </c>
      <c r="J248" s="158">
        <v>0</v>
      </c>
      <c r="K248" s="71"/>
    </row>
    <row r="249" spans="1:17" s="13" customFormat="1" ht="22.5" customHeight="1" thickBot="1" x14ac:dyDescent="0.3">
      <c r="A249" s="14" t="s">
        <v>83</v>
      </c>
      <c r="B249" s="34">
        <f t="shared" si="20"/>
        <v>216</v>
      </c>
      <c r="C249" s="21" t="s">
        <v>186</v>
      </c>
      <c r="D249" s="158">
        <v>0</v>
      </c>
      <c r="E249" s="186">
        <v>0</v>
      </c>
      <c r="F249" s="176">
        <f t="shared" si="21"/>
        <v>0</v>
      </c>
      <c r="G249" s="186">
        <v>0</v>
      </c>
      <c r="H249" s="158">
        <v>0</v>
      </c>
      <c r="I249" s="186">
        <v>0</v>
      </c>
      <c r="J249" s="158">
        <v>0</v>
      </c>
      <c r="K249" s="71"/>
    </row>
    <row r="250" spans="1:17" s="13" customFormat="1" ht="22.5" customHeight="1" thickBot="1" x14ac:dyDescent="0.3">
      <c r="A250" s="14" t="s">
        <v>84</v>
      </c>
      <c r="B250" s="34">
        <f t="shared" si="20"/>
        <v>217</v>
      </c>
      <c r="C250" s="22" t="s">
        <v>187</v>
      </c>
      <c r="D250" s="158">
        <v>0</v>
      </c>
      <c r="E250" s="186">
        <v>0</v>
      </c>
      <c r="F250" s="176">
        <f t="shared" si="21"/>
        <v>0</v>
      </c>
      <c r="G250" s="186">
        <v>0</v>
      </c>
      <c r="H250" s="158">
        <v>0</v>
      </c>
      <c r="I250" s="186">
        <v>0</v>
      </c>
      <c r="J250" s="158">
        <v>0</v>
      </c>
      <c r="K250" s="71"/>
    </row>
    <row r="251" spans="1:17" s="13" customFormat="1" ht="22.5" customHeight="1" thickBot="1" x14ac:dyDescent="0.3">
      <c r="A251" s="23" t="s">
        <v>85</v>
      </c>
      <c r="B251" s="34">
        <f>B250+1</f>
        <v>218</v>
      </c>
      <c r="C251" s="218" t="s">
        <v>188</v>
      </c>
      <c r="D251" s="158">
        <v>0</v>
      </c>
      <c r="E251" s="186">
        <v>0</v>
      </c>
      <c r="F251" s="177">
        <f t="shared" si="21"/>
        <v>0</v>
      </c>
      <c r="G251" s="186">
        <v>0</v>
      </c>
      <c r="H251" s="158">
        <v>0</v>
      </c>
      <c r="I251" s="186">
        <v>0</v>
      </c>
      <c r="J251" s="158">
        <v>0</v>
      </c>
      <c r="K251" s="83"/>
    </row>
    <row r="252" spans="1:17" s="10" customFormat="1" ht="38.25" customHeight="1" x14ac:dyDescent="0.25">
      <c r="A252" s="187" t="s">
        <v>237</v>
      </c>
      <c r="B252" s="59"/>
      <c r="C252" s="219"/>
      <c r="D252" s="257"/>
      <c r="E252" s="257"/>
      <c r="F252" s="257"/>
      <c r="G252" s="220"/>
      <c r="H252" s="258" t="s">
        <v>239</v>
      </c>
      <c r="I252" s="258"/>
      <c r="J252" s="258"/>
      <c r="K252" s="220"/>
    </row>
    <row r="253" spans="1:17" s="189" customFormat="1" ht="15" customHeight="1" x14ac:dyDescent="0.25">
      <c r="A253" s="188"/>
      <c r="B253" s="46"/>
      <c r="C253" s="85"/>
      <c r="D253" s="84"/>
      <c r="E253" s="84"/>
      <c r="F253" s="84"/>
      <c r="G253" s="84"/>
      <c r="H253" s="84"/>
      <c r="I253" s="84"/>
      <c r="J253" s="84"/>
      <c r="K253" s="85"/>
    </row>
    <row r="254" spans="1:17" s="189" customFormat="1" ht="31.5" customHeight="1" x14ac:dyDescent="0.25">
      <c r="A254" s="187" t="s">
        <v>238</v>
      </c>
      <c r="B254" s="59"/>
      <c r="C254" s="219"/>
      <c r="D254" s="221"/>
      <c r="E254" s="221"/>
      <c r="F254" s="221"/>
      <c r="G254" s="221"/>
      <c r="H254" s="259" t="s">
        <v>383</v>
      </c>
      <c r="I254" s="260"/>
      <c r="J254" s="260"/>
      <c r="K254" s="85"/>
    </row>
    <row r="255" spans="1:17" ht="21.75" customHeight="1" x14ac:dyDescent="0.25">
      <c r="A255" s="3"/>
      <c r="B255" s="46"/>
      <c r="D255" s="84"/>
      <c r="E255" s="84"/>
      <c r="F255" s="222"/>
      <c r="G255" s="222"/>
      <c r="H255" s="222"/>
      <c r="I255" s="222"/>
      <c r="J255" s="222"/>
    </row>
    <row r="256" spans="1:17" s="2" customFormat="1" ht="18.75" customHeight="1" x14ac:dyDescent="0.25">
      <c r="A256" s="3"/>
      <c r="B256" s="46"/>
      <c r="D256" s="84"/>
      <c r="E256" s="84"/>
      <c r="F256" s="222"/>
      <c r="G256" s="222"/>
      <c r="H256" s="261"/>
      <c r="I256" s="262"/>
      <c r="J256" s="222"/>
      <c r="L256" s="9"/>
      <c r="M256" s="9"/>
      <c r="N256" s="9"/>
      <c r="O256" s="9"/>
      <c r="P256" s="9"/>
      <c r="Q256" s="9"/>
    </row>
    <row r="257" spans="1:17" s="2" customFormat="1" x14ac:dyDescent="0.25">
      <c r="A257" s="3"/>
      <c r="B257" s="46"/>
      <c r="D257" s="84"/>
      <c r="E257" s="84"/>
      <c r="F257" s="222"/>
      <c r="G257" s="222"/>
      <c r="H257" s="120"/>
      <c r="I257" s="120"/>
      <c r="J257" s="222"/>
      <c r="L257" s="9"/>
      <c r="M257" s="9"/>
      <c r="N257" s="9"/>
      <c r="O257" s="9"/>
      <c r="P257" s="9"/>
      <c r="Q257" s="9"/>
    </row>
    <row r="258" spans="1:17" s="2" customFormat="1" x14ac:dyDescent="0.25">
      <c r="A258" s="3"/>
      <c r="B258" s="46"/>
      <c r="D258" s="84"/>
      <c r="E258" s="84"/>
      <c r="F258" s="222"/>
      <c r="G258" s="222"/>
      <c r="H258" s="222"/>
      <c r="I258" s="222"/>
      <c r="J258" s="222"/>
      <c r="L258" s="9"/>
      <c r="M258" s="9"/>
      <c r="N258" s="9"/>
      <c r="O258" s="9"/>
      <c r="P258" s="9"/>
      <c r="Q258" s="9"/>
    </row>
    <row r="259" spans="1:17" s="2" customFormat="1" x14ac:dyDescent="0.25">
      <c r="A259" s="3"/>
      <c r="B259" s="46"/>
      <c r="D259" s="84"/>
      <c r="E259" s="84"/>
      <c r="F259" s="222"/>
      <c r="G259" s="222"/>
      <c r="H259" s="222"/>
      <c r="I259" s="222"/>
      <c r="J259" s="222"/>
      <c r="L259" s="9"/>
      <c r="M259" s="9"/>
      <c r="N259" s="9"/>
      <c r="O259" s="9"/>
      <c r="P259" s="9"/>
      <c r="Q259" s="9"/>
    </row>
    <row r="260" spans="1:17" s="2" customFormat="1" x14ac:dyDescent="0.25">
      <c r="A260" s="3"/>
      <c r="B260" s="46"/>
      <c r="D260" s="84"/>
      <c r="E260" s="84"/>
      <c r="F260" s="222"/>
      <c r="G260" s="222"/>
      <c r="H260" s="222"/>
      <c r="I260" s="222"/>
      <c r="J260" s="222"/>
      <c r="L260" s="9"/>
      <c r="M260" s="9"/>
      <c r="N260" s="9"/>
      <c r="O260" s="9"/>
      <c r="P260" s="9"/>
      <c r="Q260" s="9"/>
    </row>
    <row r="261" spans="1:17" s="2" customFormat="1" x14ac:dyDescent="0.25">
      <c r="A261" s="3"/>
      <c r="B261" s="46"/>
      <c r="D261" s="84"/>
      <c r="E261" s="84"/>
      <c r="F261" s="222"/>
      <c r="G261" s="222"/>
      <c r="H261" s="222"/>
      <c r="I261" s="222"/>
      <c r="J261" s="222"/>
      <c r="L261" s="9"/>
      <c r="M261" s="9"/>
      <c r="N261" s="9"/>
      <c r="O261" s="9"/>
      <c r="P261" s="9"/>
      <c r="Q261" s="9"/>
    </row>
    <row r="262" spans="1:17" s="2" customFormat="1" x14ac:dyDescent="0.25">
      <c r="A262" s="3"/>
      <c r="B262" s="46"/>
      <c r="D262" s="84"/>
      <c r="E262" s="84"/>
      <c r="F262" s="222"/>
      <c r="G262" s="222"/>
      <c r="H262" s="222"/>
      <c r="I262" s="222"/>
      <c r="J262" s="222"/>
      <c r="L262" s="9"/>
      <c r="M262" s="9"/>
      <c r="N262" s="9"/>
      <c r="O262" s="9"/>
      <c r="P262" s="9"/>
      <c r="Q262" s="9"/>
    </row>
    <row r="263" spans="1:17" s="2" customFormat="1" x14ac:dyDescent="0.25">
      <c r="A263" s="3"/>
      <c r="B263" s="46"/>
      <c r="D263" s="84"/>
      <c r="E263" s="84"/>
      <c r="F263" s="222"/>
      <c r="G263" s="222"/>
      <c r="H263" s="222"/>
      <c r="I263" s="222"/>
      <c r="J263" s="222"/>
      <c r="L263" s="9"/>
      <c r="M263" s="9"/>
      <c r="N263" s="9"/>
      <c r="O263" s="9"/>
      <c r="P263" s="9"/>
      <c r="Q263" s="9"/>
    </row>
    <row r="264" spans="1:17" s="2" customFormat="1" x14ac:dyDescent="0.25">
      <c r="A264" s="3"/>
      <c r="B264" s="46"/>
      <c r="D264" s="84"/>
      <c r="E264" s="84"/>
      <c r="F264" s="222"/>
      <c r="G264" s="222"/>
      <c r="H264" s="222"/>
      <c r="I264" s="222"/>
      <c r="J264" s="222"/>
      <c r="L264" s="9"/>
      <c r="M264" s="9"/>
      <c r="N264" s="9"/>
      <c r="O264" s="9"/>
      <c r="P264" s="9"/>
      <c r="Q264" s="9"/>
    </row>
    <row r="265" spans="1:17" s="2" customFormat="1" x14ac:dyDescent="0.25">
      <c r="A265" s="3"/>
      <c r="B265" s="46"/>
      <c r="D265" s="84"/>
      <c r="E265" s="84"/>
      <c r="F265" s="222"/>
      <c r="G265" s="222"/>
      <c r="H265" s="222"/>
      <c r="I265" s="222"/>
      <c r="J265" s="222"/>
      <c r="L265" s="9"/>
      <c r="M265" s="9"/>
      <c r="N265" s="9"/>
      <c r="O265" s="9"/>
      <c r="P265" s="9"/>
      <c r="Q265" s="9"/>
    </row>
    <row r="266" spans="1:17" s="2" customFormat="1" x14ac:dyDescent="0.25">
      <c r="A266" s="3"/>
      <c r="B266" s="46"/>
      <c r="D266" s="84"/>
      <c r="E266" s="84"/>
      <c r="F266" s="222"/>
      <c r="G266" s="222"/>
      <c r="H266" s="222"/>
      <c r="I266" s="222"/>
      <c r="J266" s="222"/>
      <c r="L266" s="9"/>
      <c r="M266" s="9"/>
      <c r="N266" s="9"/>
      <c r="O266" s="9"/>
      <c r="P266" s="9"/>
      <c r="Q266" s="9"/>
    </row>
    <row r="267" spans="1:17" s="2" customFormat="1" x14ac:dyDescent="0.25">
      <c r="A267" s="3"/>
      <c r="B267" s="46"/>
      <c r="D267" s="84"/>
      <c r="E267" s="84"/>
      <c r="F267" s="222"/>
      <c r="G267" s="222"/>
      <c r="H267" s="222"/>
      <c r="I267" s="222"/>
      <c r="J267" s="222"/>
      <c r="L267" s="9"/>
      <c r="M267" s="9"/>
      <c r="N267" s="9"/>
      <c r="O267" s="9"/>
      <c r="P267" s="9"/>
      <c r="Q267" s="9"/>
    </row>
    <row r="268" spans="1:17" s="2" customFormat="1" x14ac:dyDescent="0.25">
      <c r="A268" s="3"/>
      <c r="B268" s="46"/>
      <c r="D268" s="84"/>
      <c r="E268" s="84"/>
      <c r="F268" s="222"/>
      <c r="G268" s="222"/>
      <c r="H268" s="222"/>
      <c r="I268" s="222"/>
      <c r="J268" s="222"/>
      <c r="L268" s="9"/>
      <c r="M268" s="9"/>
      <c r="N268" s="9"/>
      <c r="O268" s="9"/>
      <c r="P268" s="9"/>
      <c r="Q268" s="9"/>
    </row>
    <row r="269" spans="1:17" s="2" customFormat="1" x14ac:dyDescent="0.25">
      <c r="A269" s="3"/>
      <c r="B269" s="46"/>
      <c r="D269" s="84"/>
      <c r="E269" s="84"/>
      <c r="F269" s="222"/>
      <c r="G269" s="222"/>
      <c r="H269" s="222"/>
      <c r="I269" s="222"/>
      <c r="J269" s="222"/>
      <c r="L269" s="9"/>
      <c r="M269" s="9"/>
      <c r="N269" s="9"/>
      <c r="O269" s="9"/>
      <c r="P269" s="9"/>
      <c r="Q269" s="9"/>
    </row>
    <row r="270" spans="1:17" s="2" customFormat="1" x14ac:dyDescent="0.25">
      <c r="A270" s="3"/>
      <c r="B270" s="46"/>
      <c r="D270" s="84"/>
      <c r="E270" s="84"/>
      <c r="F270" s="222"/>
      <c r="G270" s="222"/>
      <c r="H270" s="222"/>
      <c r="I270" s="222"/>
      <c r="J270" s="222"/>
      <c r="L270" s="9"/>
      <c r="M270" s="9"/>
      <c r="N270" s="9"/>
      <c r="O270" s="9"/>
      <c r="P270" s="9"/>
      <c r="Q270" s="9"/>
    </row>
    <row r="271" spans="1:17" s="2" customFormat="1" x14ac:dyDescent="0.25">
      <c r="A271" s="3"/>
      <c r="B271" s="46"/>
      <c r="D271" s="84"/>
      <c r="E271" s="84"/>
      <c r="F271" s="222"/>
      <c r="G271" s="222"/>
      <c r="H271" s="222"/>
      <c r="I271" s="222"/>
      <c r="J271" s="222"/>
      <c r="L271" s="9"/>
      <c r="M271" s="9"/>
      <c r="N271" s="9"/>
      <c r="O271" s="9"/>
      <c r="P271" s="9"/>
      <c r="Q271" s="9"/>
    </row>
    <row r="272" spans="1:17" s="2" customFormat="1" x14ac:dyDescent="0.25">
      <c r="A272" s="3"/>
      <c r="B272" s="46"/>
      <c r="D272" s="84"/>
      <c r="E272" s="84"/>
      <c r="F272" s="222"/>
      <c r="G272" s="222"/>
      <c r="H272" s="222"/>
      <c r="I272" s="222"/>
      <c r="J272" s="222"/>
      <c r="L272" s="9"/>
      <c r="M272" s="9"/>
      <c r="N272" s="9"/>
      <c r="O272" s="9"/>
      <c r="P272" s="9"/>
      <c r="Q272" s="9"/>
    </row>
    <row r="273" spans="1:17" s="2" customFormat="1" x14ac:dyDescent="0.25">
      <c r="A273" s="3"/>
      <c r="B273" s="46"/>
      <c r="D273" s="84"/>
      <c r="E273" s="84"/>
      <c r="F273" s="222"/>
      <c r="G273" s="222"/>
      <c r="H273" s="222"/>
      <c r="I273" s="222"/>
      <c r="J273" s="222"/>
      <c r="L273" s="9"/>
      <c r="M273" s="9"/>
      <c r="N273" s="9"/>
      <c r="O273" s="9"/>
      <c r="P273" s="9"/>
      <c r="Q273" s="9"/>
    </row>
    <row r="274" spans="1:17" s="2" customFormat="1" x14ac:dyDescent="0.25">
      <c r="A274" s="3"/>
      <c r="B274" s="46"/>
      <c r="D274" s="84"/>
      <c r="E274" s="84"/>
      <c r="F274" s="222"/>
      <c r="G274" s="222"/>
      <c r="H274" s="222"/>
      <c r="I274" s="222"/>
      <c r="J274" s="222"/>
      <c r="L274" s="9"/>
      <c r="M274" s="9"/>
      <c r="N274" s="9"/>
      <c r="O274" s="9"/>
      <c r="P274" s="9"/>
      <c r="Q274" s="9"/>
    </row>
    <row r="275" spans="1:17" s="2" customFormat="1" x14ac:dyDescent="0.25">
      <c r="A275" s="3"/>
      <c r="B275" s="46"/>
      <c r="D275" s="84"/>
      <c r="E275" s="84"/>
      <c r="F275" s="222"/>
      <c r="G275" s="222"/>
      <c r="H275" s="222"/>
      <c r="I275" s="222"/>
      <c r="J275" s="222"/>
      <c r="L275" s="9"/>
      <c r="M275" s="9"/>
      <c r="N275" s="9"/>
      <c r="O275" s="9"/>
      <c r="P275" s="9"/>
      <c r="Q275" s="9"/>
    </row>
    <row r="276" spans="1:17" s="2" customFormat="1" x14ac:dyDescent="0.25">
      <c r="A276" s="3"/>
      <c r="B276" s="46"/>
      <c r="D276" s="84"/>
      <c r="E276" s="84"/>
      <c r="F276" s="222"/>
      <c r="G276" s="222"/>
      <c r="H276" s="222"/>
      <c r="I276" s="222"/>
      <c r="J276" s="222"/>
      <c r="L276" s="9"/>
      <c r="M276" s="9"/>
      <c r="N276" s="9"/>
      <c r="O276" s="9"/>
      <c r="P276" s="9"/>
      <c r="Q276" s="9"/>
    </row>
    <row r="277" spans="1:17" s="2" customFormat="1" x14ac:dyDescent="0.25">
      <c r="A277" s="3"/>
      <c r="B277" s="46"/>
      <c r="D277" s="84"/>
      <c r="E277" s="84"/>
      <c r="F277" s="222"/>
      <c r="G277" s="222"/>
      <c r="H277" s="222"/>
      <c r="I277" s="222"/>
      <c r="J277" s="222"/>
      <c r="L277" s="9"/>
      <c r="M277" s="9"/>
      <c r="N277" s="9"/>
      <c r="O277" s="9"/>
      <c r="P277" s="9"/>
      <c r="Q277" s="9"/>
    </row>
    <row r="278" spans="1:17" s="2" customFormat="1" x14ac:dyDescent="0.25">
      <c r="A278" s="3"/>
      <c r="B278" s="46"/>
      <c r="D278" s="84"/>
      <c r="E278" s="84"/>
      <c r="F278" s="222"/>
      <c r="G278" s="222"/>
      <c r="H278" s="222"/>
      <c r="I278" s="222"/>
      <c r="J278" s="222"/>
      <c r="L278" s="9"/>
      <c r="M278" s="9"/>
      <c r="N278" s="9"/>
      <c r="O278" s="9"/>
      <c r="P278" s="9"/>
      <c r="Q278" s="9"/>
    </row>
    <row r="279" spans="1:17" s="2" customFormat="1" x14ac:dyDescent="0.25">
      <c r="A279" s="3"/>
      <c r="B279" s="46"/>
      <c r="D279" s="84"/>
      <c r="E279" s="84"/>
      <c r="F279" s="222"/>
      <c r="G279" s="222"/>
      <c r="H279" s="222"/>
      <c r="I279" s="222"/>
      <c r="J279" s="222"/>
      <c r="L279" s="9"/>
      <c r="M279" s="9"/>
      <c r="N279" s="9"/>
      <c r="O279" s="9"/>
      <c r="P279" s="9"/>
      <c r="Q279" s="9"/>
    </row>
    <row r="280" spans="1:17" s="2" customFormat="1" x14ac:dyDescent="0.25">
      <c r="A280" s="3"/>
      <c r="B280" s="46"/>
      <c r="D280" s="84"/>
      <c r="E280" s="84"/>
      <c r="F280" s="222"/>
      <c r="G280" s="222"/>
      <c r="H280" s="222"/>
      <c r="I280" s="222"/>
      <c r="J280" s="222"/>
      <c r="L280" s="9"/>
      <c r="M280" s="9"/>
      <c r="N280" s="9"/>
      <c r="O280" s="9"/>
      <c r="P280" s="9"/>
      <c r="Q280" s="9"/>
    </row>
    <row r="281" spans="1:17" s="2" customFormat="1" x14ac:dyDescent="0.25">
      <c r="A281" s="3"/>
      <c r="B281" s="46"/>
      <c r="D281" s="84"/>
      <c r="E281" s="84"/>
      <c r="F281" s="222"/>
      <c r="G281" s="222"/>
      <c r="H281" s="222"/>
      <c r="I281" s="222"/>
      <c r="J281" s="222"/>
      <c r="L281" s="9"/>
      <c r="M281" s="9"/>
      <c r="N281" s="9"/>
      <c r="O281" s="9"/>
      <c r="P281" s="9"/>
      <c r="Q281" s="9"/>
    </row>
    <row r="282" spans="1:17" s="2" customFormat="1" x14ac:dyDescent="0.25">
      <c r="A282" s="3"/>
      <c r="B282" s="46"/>
      <c r="D282" s="84"/>
      <c r="E282" s="84"/>
      <c r="F282" s="222"/>
      <c r="G282" s="222"/>
      <c r="H282" s="222"/>
      <c r="I282" s="222"/>
      <c r="J282" s="222"/>
      <c r="L282" s="9"/>
      <c r="M282" s="9"/>
      <c r="N282" s="9"/>
      <c r="O282" s="9"/>
      <c r="P282" s="9"/>
      <c r="Q282" s="9"/>
    </row>
    <row r="283" spans="1:17" s="2" customFormat="1" x14ac:dyDescent="0.25">
      <c r="A283" s="3"/>
      <c r="B283" s="46"/>
      <c r="D283" s="84"/>
      <c r="E283" s="84"/>
      <c r="F283" s="222"/>
      <c r="G283" s="222"/>
      <c r="H283" s="222"/>
      <c r="I283" s="222"/>
      <c r="J283" s="222"/>
      <c r="L283" s="9"/>
      <c r="M283" s="9"/>
      <c r="N283" s="9"/>
      <c r="O283" s="9"/>
      <c r="P283" s="9"/>
      <c r="Q283" s="9"/>
    </row>
    <row r="284" spans="1:17" s="2" customFormat="1" x14ac:dyDescent="0.25">
      <c r="A284" s="3"/>
      <c r="B284" s="46"/>
      <c r="D284" s="84"/>
      <c r="E284" s="84"/>
      <c r="F284" s="222"/>
      <c r="G284" s="222"/>
      <c r="H284" s="222"/>
      <c r="I284" s="222"/>
      <c r="J284" s="222"/>
      <c r="L284" s="9"/>
      <c r="M284" s="9"/>
      <c r="N284" s="9"/>
      <c r="O284" s="9"/>
      <c r="P284" s="9"/>
      <c r="Q284" s="9"/>
    </row>
    <row r="285" spans="1:17" s="2" customFormat="1" x14ac:dyDescent="0.25">
      <c r="A285" s="3"/>
      <c r="B285" s="46"/>
      <c r="D285" s="84"/>
      <c r="E285" s="84"/>
      <c r="F285" s="222"/>
      <c r="G285" s="222"/>
      <c r="H285" s="222"/>
      <c r="I285" s="222"/>
      <c r="J285" s="222"/>
      <c r="L285" s="9"/>
      <c r="M285" s="9"/>
      <c r="N285" s="9"/>
      <c r="O285" s="9"/>
      <c r="P285" s="9"/>
      <c r="Q285" s="9"/>
    </row>
    <row r="286" spans="1:17" s="2" customFormat="1" x14ac:dyDescent="0.25">
      <c r="A286" s="3"/>
      <c r="B286" s="46"/>
      <c r="D286" s="84"/>
      <c r="E286" s="84"/>
      <c r="F286" s="222"/>
      <c r="G286" s="222"/>
      <c r="H286" s="222"/>
      <c r="I286" s="222"/>
      <c r="J286" s="222"/>
      <c r="L286" s="9"/>
      <c r="M286" s="9"/>
      <c r="N286" s="9"/>
      <c r="O286" s="9"/>
      <c r="P286" s="9"/>
      <c r="Q286" s="9"/>
    </row>
    <row r="287" spans="1:17" s="2" customFormat="1" x14ac:dyDescent="0.25">
      <c r="A287" s="3"/>
      <c r="B287" s="46"/>
      <c r="D287" s="84"/>
      <c r="E287" s="84"/>
      <c r="F287" s="222"/>
      <c r="G287" s="222"/>
      <c r="H287" s="222"/>
      <c r="I287" s="222"/>
      <c r="J287" s="222"/>
      <c r="L287" s="9"/>
      <c r="M287" s="9"/>
      <c r="N287" s="9"/>
      <c r="O287" s="9"/>
      <c r="P287" s="9"/>
      <c r="Q287" s="9"/>
    </row>
    <row r="288" spans="1:17" s="2" customFormat="1" x14ac:dyDescent="0.25">
      <c r="A288" s="3"/>
      <c r="B288" s="46"/>
      <c r="D288" s="84"/>
      <c r="E288" s="84"/>
      <c r="F288" s="222"/>
      <c r="G288" s="222"/>
      <c r="H288" s="222"/>
      <c r="I288" s="222"/>
      <c r="J288" s="222"/>
      <c r="L288" s="9"/>
      <c r="M288" s="9"/>
      <c r="N288" s="9"/>
      <c r="O288" s="9"/>
      <c r="P288" s="9"/>
      <c r="Q288" s="9"/>
    </row>
    <row r="289" spans="1:17" s="2" customFormat="1" x14ac:dyDescent="0.25">
      <c r="A289" s="3"/>
      <c r="B289" s="46"/>
      <c r="D289" s="84"/>
      <c r="E289" s="84"/>
      <c r="F289" s="222"/>
      <c r="G289" s="222"/>
      <c r="H289" s="222"/>
      <c r="I289" s="222"/>
      <c r="J289" s="222"/>
      <c r="L289" s="9"/>
      <c r="M289" s="9"/>
      <c r="N289" s="9"/>
      <c r="O289" s="9"/>
      <c r="P289" s="9"/>
      <c r="Q289" s="9"/>
    </row>
    <row r="290" spans="1:17" s="2" customFormat="1" x14ac:dyDescent="0.25">
      <c r="A290" s="3"/>
      <c r="B290" s="46"/>
      <c r="D290" s="84"/>
      <c r="E290" s="84"/>
      <c r="F290" s="222"/>
      <c r="G290" s="222"/>
      <c r="H290" s="222"/>
      <c r="I290" s="222"/>
      <c r="J290" s="222"/>
      <c r="L290" s="9"/>
      <c r="M290" s="9"/>
      <c r="N290" s="9"/>
      <c r="O290" s="9"/>
      <c r="P290" s="9"/>
      <c r="Q290" s="9"/>
    </row>
    <row r="291" spans="1:17" s="2" customFormat="1" x14ac:dyDescent="0.25">
      <c r="A291" s="3"/>
      <c r="B291" s="46"/>
      <c r="D291" s="84"/>
      <c r="E291" s="84"/>
      <c r="F291" s="222"/>
      <c r="G291" s="222"/>
      <c r="H291" s="222"/>
      <c r="I291" s="222"/>
      <c r="J291" s="222"/>
      <c r="L291" s="9"/>
      <c r="M291" s="9"/>
      <c r="N291" s="9"/>
      <c r="O291" s="9"/>
      <c r="P291" s="9"/>
      <c r="Q291" s="9"/>
    </row>
    <row r="292" spans="1:17" s="2" customFormat="1" x14ac:dyDescent="0.25">
      <c r="A292" s="3"/>
      <c r="B292" s="46"/>
      <c r="D292" s="84"/>
      <c r="E292" s="84"/>
      <c r="F292" s="222"/>
      <c r="G292" s="222"/>
      <c r="H292" s="222"/>
      <c r="I292" s="222"/>
      <c r="J292" s="222"/>
      <c r="L292" s="9"/>
      <c r="M292" s="9"/>
      <c r="N292" s="9"/>
      <c r="O292" s="9"/>
      <c r="P292" s="9"/>
      <c r="Q292" s="9"/>
    </row>
    <row r="293" spans="1:17" s="2" customFormat="1" x14ac:dyDescent="0.25">
      <c r="A293" s="4"/>
      <c r="B293" s="46"/>
      <c r="D293" s="85"/>
      <c r="E293" s="85"/>
      <c r="F293" s="120"/>
      <c r="G293" s="120"/>
      <c r="H293" s="120"/>
      <c r="I293" s="120"/>
      <c r="J293" s="120"/>
      <c r="L293" s="9"/>
      <c r="M293" s="9"/>
      <c r="N293" s="9"/>
      <c r="O293" s="9"/>
      <c r="P293" s="9"/>
      <c r="Q293" s="9"/>
    </row>
    <row r="294" spans="1:17" s="2" customFormat="1" x14ac:dyDescent="0.25">
      <c r="A294" s="4"/>
      <c r="B294" s="46"/>
      <c r="D294" s="85"/>
      <c r="E294" s="85"/>
      <c r="F294" s="120"/>
      <c r="G294" s="120"/>
      <c r="H294" s="120"/>
      <c r="I294" s="120"/>
      <c r="J294" s="120"/>
      <c r="L294" s="9"/>
      <c r="M294" s="9"/>
      <c r="N294" s="9"/>
      <c r="O294" s="9"/>
      <c r="P294" s="9"/>
      <c r="Q294" s="9"/>
    </row>
    <row r="295" spans="1:17" s="2" customFormat="1" x14ac:dyDescent="0.25">
      <c r="A295" s="4"/>
      <c r="B295" s="46"/>
      <c r="D295" s="85"/>
      <c r="E295" s="85"/>
      <c r="F295" s="120"/>
      <c r="G295" s="120"/>
      <c r="H295" s="120"/>
      <c r="I295" s="120"/>
      <c r="J295" s="120"/>
      <c r="L295" s="9"/>
      <c r="M295" s="9"/>
      <c r="N295" s="9"/>
      <c r="O295" s="9"/>
      <c r="P295" s="9"/>
      <c r="Q295" s="9"/>
    </row>
    <row r="296" spans="1:17" s="2" customFormat="1" x14ac:dyDescent="0.25">
      <c r="A296" s="4"/>
      <c r="B296" s="46"/>
      <c r="D296" s="85"/>
      <c r="E296" s="85"/>
      <c r="F296" s="120"/>
      <c r="G296" s="120"/>
      <c r="H296" s="120"/>
      <c r="I296" s="120"/>
      <c r="J296" s="120"/>
      <c r="L296" s="9"/>
      <c r="M296" s="9"/>
      <c r="N296" s="9"/>
      <c r="O296" s="9"/>
      <c r="P296" s="9"/>
      <c r="Q296" s="9"/>
    </row>
    <row r="297" spans="1:17" s="2" customFormat="1" x14ac:dyDescent="0.25">
      <c r="A297" s="4"/>
      <c r="B297" s="46"/>
      <c r="D297" s="85"/>
      <c r="E297" s="85"/>
      <c r="F297" s="120"/>
      <c r="G297" s="120"/>
      <c r="H297" s="120"/>
      <c r="I297" s="120"/>
      <c r="J297" s="120"/>
      <c r="L297" s="9"/>
      <c r="M297" s="9"/>
      <c r="N297" s="9"/>
      <c r="O297" s="9"/>
      <c r="P297" s="9"/>
      <c r="Q297" s="9"/>
    </row>
    <row r="298" spans="1:17" s="2" customFormat="1" x14ac:dyDescent="0.25">
      <c r="A298" s="4"/>
      <c r="B298" s="46"/>
      <c r="D298" s="85"/>
      <c r="E298" s="85"/>
      <c r="F298" s="120"/>
      <c r="G298" s="120"/>
      <c r="H298" s="120"/>
      <c r="I298" s="120"/>
      <c r="J298" s="120"/>
      <c r="L298" s="9"/>
      <c r="M298" s="9"/>
      <c r="N298" s="9"/>
      <c r="O298" s="9"/>
      <c r="P298" s="9"/>
      <c r="Q298" s="9"/>
    </row>
    <row r="299" spans="1:17" s="2" customFormat="1" x14ac:dyDescent="0.25">
      <c r="A299" s="4"/>
      <c r="B299" s="46"/>
      <c r="D299" s="85"/>
      <c r="E299" s="85"/>
      <c r="F299" s="120"/>
      <c r="G299" s="120"/>
      <c r="H299" s="120"/>
      <c r="I299" s="120"/>
      <c r="J299" s="120"/>
      <c r="L299" s="9"/>
      <c r="M299" s="9"/>
      <c r="N299" s="9"/>
      <c r="O299" s="9"/>
      <c r="P299" s="9"/>
      <c r="Q299" s="9"/>
    </row>
    <row r="300" spans="1:17" s="2" customFormat="1" x14ac:dyDescent="0.25">
      <c r="A300" s="4"/>
      <c r="B300" s="46"/>
      <c r="D300" s="85"/>
      <c r="E300" s="85"/>
      <c r="F300" s="120"/>
      <c r="G300" s="120"/>
      <c r="H300" s="120"/>
      <c r="I300" s="120"/>
      <c r="J300" s="120"/>
      <c r="L300" s="9"/>
      <c r="M300" s="9"/>
      <c r="N300" s="9"/>
      <c r="O300" s="9"/>
      <c r="P300" s="9"/>
      <c r="Q300" s="9"/>
    </row>
    <row r="301" spans="1:17" s="2" customFormat="1" x14ac:dyDescent="0.25">
      <c r="A301" s="4"/>
      <c r="B301" s="46"/>
      <c r="D301" s="85"/>
      <c r="E301" s="85"/>
      <c r="F301" s="120"/>
      <c r="G301" s="120"/>
      <c r="H301" s="120"/>
      <c r="I301" s="120"/>
      <c r="J301" s="120"/>
      <c r="L301" s="9"/>
      <c r="M301" s="9"/>
      <c r="N301" s="9"/>
      <c r="O301" s="9"/>
      <c r="P301" s="9"/>
      <c r="Q301" s="9"/>
    </row>
    <row r="302" spans="1:17" s="2" customFormat="1" x14ac:dyDescent="0.25">
      <c r="A302" s="4"/>
      <c r="B302" s="46"/>
      <c r="D302" s="85"/>
      <c r="E302" s="85"/>
      <c r="F302" s="120"/>
      <c r="G302" s="120"/>
      <c r="H302" s="120"/>
      <c r="I302" s="120"/>
      <c r="J302" s="120"/>
      <c r="L302" s="9"/>
      <c r="M302" s="9"/>
      <c r="N302" s="9"/>
      <c r="O302" s="9"/>
      <c r="P302" s="9"/>
      <c r="Q302" s="9"/>
    </row>
    <row r="303" spans="1:17" s="2" customFormat="1" x14ac:dyDescent="0.25">
      <c r="A303" s="4"/>
      <c r="B303" s="46"/>
      <c r="D303" s="85"/>
      <c r="E303" s="85"/>
      <c r="F303" s="120"/>
      <c r="G303" s="120"/>
      <c r="H303" s="120"/>
      <c r="I303" s="120"/>
      <c r="J303" s="120"/>
      <c r="L303" s="9"/>
      <c r="M303" s="9"/>
      <c r="N303" s="9"/>
      <c r="O303" s="9"/>
      <c r="P303" s="9"/>
      <c r="Q303" s="9"/>
    </row>
    <row r="304" spans="1:17" s="2" customFormat="1" x14ac:dyDescent="0.25">
      <c r="A304" s="4"/>
      <c r="B304" s="46"/>
      <c r="D304" s="85"/>
      <c r="E304" s="85"/>
      <c r="F304" s="120"/>
      <c r="G304" s="120"/>
      <c r="H304" s="120"/>
      <c r="I304" s="120"/>
      <c r="J304" s="120"/>
      <c r="L304" s="9"/>
      <c r="M304" s="9"/>
      <c r="N304" s="9"/>
      <c r="O304" s="9"/>
      <c r="P304" s="9"/>
      <c r="Q304" s="9"/>
    </row>
    <row r="305" spans="1:17" s="2" customFormat="1" x14ac:dyDescent="0.25">
      <c r="A305" s="4"/>
      <c r="B305" s="46"/>
      <c r="D305" s="85"/>
      <c r="E305" s="85"/>
      <c r="F305" s="120"/>
      <c r="G305" s="120"/>
      <c r="H305" s="120"/>
      <c r="I305" s="120"/>
      <c r="J305" s="120"/>
      <c r="L305" s="9"/>
      <c r="M305" s="9"/>
      <c r="N305" s="9"/>
      <c r="O305" s="9"/>
      <c r="P305" s="9"/>
      <c r="Q305" s="9"/>
    </row>
    <row r="306" spans="1:17" s="2" customFormat="1" x14ac:dyDescent="0.25">
      <c r="A306" s="4"/>
      <c r="B306" s="46"/>
      <c r="D306" s="85"/>
      <c r="E306" s="85"/>
      <c r="F306" s="120"/>
      <c r="G306" s="120"/>
      <c r="H306" s="120"/>
      <c r="I306" s="120"/>
      <c r="J306" s="120"/>
      <c r="L306" s="9"/>
      <c r="M306" s="9"/>
      <c r="N306" s="9"/>
      <c r="O306" s="9"/>
      <c r="P306" s="9"/>
      <c r="Q306" s="9"/>
    </row>
    <row r="307" spans="1:17" s="2" customFormat="1" x14ac:dyDescent="0.25">
      <c r="A307" s="4"/>
      <c r="B307" s="46"/>
      <c r="D307" s="85"/>
      <c r="E307" s="85"/>
      <c r="F307" s="120"/>
      <c r="G307" s="120"/>
      <c r="H307" s="120"/>
      <c r="I307" s="120"/>
      <c r="J307" s="120"/>
      <c r="L307" s="9"/>
      <c r="M307" s="9"/>
      <c r="N307" s="9"/>
      <c r="O307" s="9"/>
      <c r="P307" s="9"/>
      <c r="Q307" s="9"/>
    </row>
    <row r="308" spans="1:17" s="2" customFormat="1" x14ac:dyDescent="0.25">
      <c r="A308" s="4"/>
      <c r="B308" s="46"/>
      <c r="D308" s="85"/>
      <c r="E308" s="85"/>
      <c r="F308" s="120"/>
      <c r="G308" s="120"/>
      <c r="H308" s="120"/>
      <c r="I308" s="120"/>
      <c r="J308" s="120"/>
      <c r="L308" s="9"/>
      <c r="M308" s="9"/>
      <c r="N308" s="9"/>
      <c r="O308" s="9"/>
      <c r="P308" s="9"/>
      <c r="Q308" s="9"/>
    </row>
    <row r="309" spans="1:17" s="2" customFormat="1" x14ac:dyDescent="0.25">
      <c r="A309" s="4"/>
      <c r="B309" s="46"/>
      <c r="D309" s="85"/>
      <c r="E309" s="85"/>
      <c r="F309" s="120"/>
      <c r="G309" s="120"/>
      <c r="H309" s="120"/>
      <c r="I309" s="120"/>
      <c r="J309" s="120"/>
      <c r="L309" s="9"/>
      <c r="M309" s="9"/>
      <c r="N309" s="9"/>
      <c r="O309" s="9"/>
      <c r="P309" s="9"/>
      <c r="Q309" s="9"/>
    </row>
    <row r="310" spans="1:17" s="2" customFormat="1" x14ac:dyDescent="0.25">
      <c r="A310" s="4"/>
      <c r="B310" s="46"/>
      <c r="D310" s="85"/>
      <c r="E310" s="85"/>
      <c r="F310" s="120"/>
      <c r="G310" s="120"/>
      <c r="H310" s="120"/>
      <c r="I310" s="120"/>
      <c r="J310" s="120"/>
      <c r="L310" s="9"/>
      <c r="M310" s="9"/>
      <c r="N310" s="9"/>
      <c r="O310" s="9"/>
      <c r="P310" s="9"/>
      <c r="Q310" s="9"/>
    </row>
    <row r="311" spans="1:17" s="2" customFormat="1" x14ac:dyDescent="0.25">
      <c r="A311" s="4"/>
      <c r="B311" s="46"/>
      <c r="D311" s="85"/>
      <c r="E311" s="85"/>
      <c r="F311" s="120"/>
      <c r="G311" s="120"/>
      <c r="H311" s="120"/>
      <c r="I311" s="120"/>
      <c r="J311" s="120"/>
      <c r="L311" s="9"/>
      <c r="M311" s="9"/>
      <c r="N311" s="9"/>
      <c r="O311" s="9"/>
      <c r="P311" s="9"/>
      <c r="Q311" s="9"/>
    </row>
    <row r="312" spans="1:17" s="2" customFormat="1" x14ac:dyDescent="0.25">
      <c r="A312" s="4"/>
      <c r="B312" s="46"/>
      <c r="D312" s="85"/>
      <c r="E312" s="85"/>
      <c r="F312" s="120"/>
      <c r="G312" s="120"/>
      <c r="H312" s="120"/>
      <c r="I312" s="120"/>
      <c r="J312" s="120"/>
      <c r="L312" s="9"/>
      <c r="M312" s="9"/>
      <c r="N312" s="9"/>
      <c r="O312" s="9"/>
      <c r="P312" s="9"/>
      <c r="Q312" s="9"/>
    </row>
    <row r="313" spans="1:17" s="2" customFormat="1" x14ac:dyDescent="0.25">
      <c r="A313" s="4"/>
      <c r="B313" s="46"/>
      <c r="D313" s="85"/>
      <c r="E313" s="85"/>
      <c r="F313" s="120"/>
      <c r="G313" s="120"/>
      <c r="H313" s="120"/>
      <c r="I313" s="120"/>
      <c r="J313" s="120"/>
      <c r="L313" s="9"/>
      <c r="M313" s="9"/>
      <c r="N313" s="9"/>
      <c r="O313" s="9"/>
      <c r="P313" s="9"/>
      <c r="Q313" s="9"/>
    </row>
    <row r="314" spans="1:17" s="2" customFormat="1" x14ac:dyDescent="0.25">
      <c r="A314" s="4"/>
      <c r="B314" s="46"/>
      <c r="D314" s="85"/>
      <c r="E314" s="85"/>
      <c r="F314" s="120"/>
      <c r="G314" s="120"/>
      <c r="H314" s="120"/>
      <c r="I314" s="120"/>
      <c r="J314" s="120"/>
      <c r="L314" s="9"/>
      <c r="M314" s="9"/>
      <c r="N314" s="9"/>
      <c r="O314" s="9"/>
      <c r="P314" s="9"/>
      <c r="Q314" s="9"/>
    </row>
    <row r="315" spans="1:17" s="2" customFormat="1" x14ac:dyDescent="0.25">
      <c r="A315" s="4"/>
      <c r="B315" s="46"/>
      <c r="D315" s="85"/>
      <c r="E315" s="85"/>
      <c r="F315" s="120"/>
      <c r="G315" s="120"/>
      <c r="H315" s="120"/>
      <c r="I315" s="120"/>
      <c r="J315" s="120"/>
      <c r="L315" s="9"/>
      <c r="M315" s="9"/>
      <c r="N315" s="9"/>
      <c r="O315" s="9"/>
      <c r="P315" s="9"/>
      <c r="Q315" s="9"/>
    </row>
    <row r="316" spans="1:17" s="2" customFormat="1" x14ac:dyDescent="0.25">
      <c r="A316" s="4"/>
      <c r="B316" s="46"/>
      <c r="D316" s="85"/>
      <c r="E316" s="85"/>
      <c r="F316" s="120"/>
      <c r="G316" s="120"/>
      <c r="H316" s="120"/>
      <c r="I316" s="120"/>
      <c r="J316" s="120"/>
      <c r="L316" s="9"/>
      <c r="M316" s="9"/>
      <c r="N316" s="9"/>
      <c r="O316" s="9"/>
      <c r="P316" s="9"/>
      <c r="Q316" s="9"/>
    </row>
    <row r="317" spans="1:17" s="2" customFormat="1" x14ac:dyDescent="0.25">
      <c r="A317" s="4"/>
      <c r="B317" s="46"/>
      <c r="D317" s="85"/>
      <c r="E317" s="85"/>
      <c r="F317" s="120"/>
      <c r="G317" s="120"/>
      <c r="H317" s="120"/>
      <c r="I317" s="120"/>
      <c r="J317" s="120"/>
      <c r="L317" s="9"/>
      <c r="M317" s="9"/>
      <c r="N317" s="9"/>
      <c r="O317" s="9"/>
      <c r="P317" s="9"/>
      <c r="Q317" s="9"/>
    </row>
    <row r="318" spans="1:17" s="2" customFormat="1" x14ac:dyDescent="0.25">
      <c r="A318" s="4"/>
      <c r="B318" s="46"/>
      <c r="D318" s="85"/>
      <c r="E318" s="85"/>
      <c r="F318" s="120"/>
      <c r="G318" s="120"/>
      <c r="H318" s="120"/>
      <c r="I318" s="120"/>
      <c r="J318" s="120"/>
      <c r="L318" s="9"/>
      <c r="M318" s="9"/>
      <c r="N318" s="9"/>
      <c r="O318" s="9"/>
      <c r="P318" s="9"/>
      <c r="Q318" s="9"/>
    </row>
    <row r="319" spans="1:17" s="2" customFormat="1" x14ac:dyDescent="0.25">
      <c r="A319" s="4"/>
      <c r="B319" s="46"/>
      <c r="D319" s="85"/>
      <c r="E319" s="85"/>
      <c r="F319" s="120"/>
      <c r="G319" s="120"/>
      <c r="H319" s="120"/>
      <c r="I319" s="120"/>
      <c r="J319" s="120"/>
      <c r="L319" s="9"/>
      <c r="M319" s="9"/>
      <c r="N319" s="9"/>
      <c r="O319" s="9"/>
      <c r="P319" s="9"/>
      <c r="Q319" s="9"/>
    </row>
    <row r="320" spans="1:17" s="2" customFormat="1" x14ac:dyDescent="0.25">
      <c r="A320" s="4"/>
      <c r="B320" s="46"/>
      <c r="D320" s="85"/>
      <c r="E320" s="85"/>
      <c r="F320" s="120"/>
      <c r="G320" s="120"/>
      <c r="H320" s="120"/>
      <c r="I320" s="120"/>
      <c r="J320" s="120"/>
      <c r="L320" s="9"/>
      <c r="M320" s="9"/>
      <c r="N320" s="9"/>
      <c r="O320" s="9"/>
      <c r="P320" s="9"/>
      <c r="Q320" s="9"/>
    </row>
    <row r="321" spans="1:17" s="2" customFormat="1" x14ac:dyDescent="0.25">
      <c r="A321" s="4"/>
      <c r="B321" s="46"/>
      <c r="D321" s="85"/>
      <c r="E321" s="85"/>
      <c r="F321" s="120"/>
      <c r="G321" s="120"/>
      <c r="H321" s="120"/>
      <c r="I321" s="120"/>
      <c r="J321" s="120"/>
      <c r="L321" s="9"/>
      <c r="M321" s="9"/>
      <c r="N321" s="9"/>
      <c r="O321" s="9"/>
      <c r="P321" s="9"/>
      <c r="Q321" s="9"/>
    </row>
    <row r="322" spans="1:17" s="2" customFormat="1" x14ac:dyDescent="0.25">
      <c r="A322" s="4"/>
      <c r="B322" s="46"/>
      <c r="D322" s="85"/>
      <c r="E322" s="85"/>
      <c r="F322" s="120"/>
      <c r="G322" s="120"/>
      <c r="H322" s="120"/>
      <c r="I322" s="120"/>
      <c r="J322" s="120"/>
      <c r="L322" s="9"/>
      <c r="M322" s="9"/>
      <c r="N322" s="9"/>
      <c r="O322" s="9"/>
      <c r="P322" s="9"/>
      <c r="Q322" s="9"/>
    </row>
    <row r="323" spans="1:17" s="2" customFormat="1" x14ac:dyDescent="0.25">
      <c r="A323" s="4"/>
      <c r="B323" s="46"/>
      <c r="D323" s="85"/>
      <c r="E323" s="85"/>
      <c r="F323" s="120"/>
      <c r="G323" s="120"/>
      <c r="H323" s="120"/>
      <c r="I323" s="120"/>
      <c r="J323" s="120"/>
      <c r="L323" s="9"/>
      <c r="M323" s="9"/>
      <c r="N323" s="9"/>
      <c r="O323" s="9"/>
      <c r="P323" s="9"/>
      <c r="Q323" s="9"/>
    </row>
    <row r="324" spans="1:17" s="2" customFormat="1" x14ac:dyDescent="0.25">
      <c r="A324" s="4"/>
      <c r="B324" s="46"/>
      <c r="D324" s="85"/>
      <c r="E324" s="85"/>
      <c r="F324" s="120"/>
      <c r="G324" s="120"/>
      <c r="H324" s="120"/>
      <c r="I324" s="120"/>
      <c r="J324" s="120"/>
      <c r="L324" s="9"/>
      <c r="M324" s="9"/>
      <c r="N324" s="9"/>
      <c r="O324" s="9"/>
      <c r="P324" s="9"/>
      <c r="Q324" s="9"/>
    </row>
    <row r="325" spans="1:17" s="2" customFormat="1" x14ac:dyDescent="0.25">
      <c r="A325" s="4"/>
      <c r="B325" s="46"/>
      <c r="D325" s="85"/>
      <c r="E325" s="85"/>
      <c r="F325" s="120"/>
      <c r="G325" s="120"/>
      <c r="H325" s="120"/>
      <c r="I325" s="120"/>
      <c r="J325" s="120"/>
      <c r="L325" s="9"/>
      <c r="M325" s="9"/>
      <c r="N325" s="9"/>
      <c r="O325" s="9"/>
      <c r="P325" s="9"/>
      <c r="Q325" s="9"/>
    </row>
    <row r="326" spans="1:17" s="2" customFormat="1" x14ac:dyDescent="0.25">
      <c r="A326" s="4"/>
      <c r="B326" s="46"/>
      <c r="D326" s="85"/>
      <c r="E326" s="85"/>
      <c r="F326" s="120"/>
      <c r="G326" s="120"/>
      <c r="H326" s="120"/>
      <c r="I326" s="120"/>
      <c r="J326" s="120"/>
      <c r="L326" s="9"/>
      <c r="M326" s="9"/>
      <c r="N326" s="9"/>
      <c r="O326" s="9"/>
      <c r="P326" s="9"/>
      <c r="Q326" s="9"/>
    </row>
    <row r="327" spans="1:17" s="2" customFormat="1" x14ac:dyDescent="0.25">
      <c r="A327" s="4"/>
      <c r="B327" s="46"/>
      <c r="D327" s="85"/>
      <c r="E327" s="85"/>
      <c r="F327" s="120"/>
      <c r="G327" s="120"/>
      <c r="H327" s="120"/>
      <c r="I327" s="120"/>
      <c r="J327" s="120"/>
      <c r="L327" s="9"/>
      <c r="M327" s="9"/>
      <c r="N327" s="9"/>
      <c r="O327" s="9"/>
      <c r="P327" s="9"/>
      <c r="Q327" s="9"/>
    </row>
    <row r="328" spans="1:17" s="2" customFormat="1" x14ac:dyDescent="0.25">
      <c r="A328" s="4"/>
      <c r="B328" s="46"/>
      <c r="D328" s="85"/>
      <c r="E328" s="85"/>
      <c r="F328" s="120"/>
      <c r="G328" s="120"/>
      <c r="H328" s="120"/>
      <c r="I328" s="120"/>
      <c r="J328" s="120"/>
      <c r="L328" s="9"/>
      <c r="M328" s="9"/>
      <c r="N328" s="9"/>
      <c r="O328" s="9"/>
      <c r="P328" s="9"/>
      <c r="Q328" s="9"/>
    </row>
    <row r="329" spans="1:17" s="2" customFormat="1" x14ac:dyDescent="0.25">
      <c r="A329" s="4"/>
      <c r="B329" s="46"/>
      <c r="D329" s="85"/>
      <c r="E329" s="85"/>
      <c r="F329" s="120"/>
      <c r="G329" s="120"/>
      <c r="H329" s="120"/>
      <c r="I329" s="120"/>
      <c r="J329" s="120"/>
      <c r="L329" s="9"/>
      <c r="M329" s="9"/>
      <c r="N329" s="9"/>
      <c r="O329" s="9"/>
      <c r="P329" s="9"/>
      <c r="Q329" s="9"/>
    </row>
    <row r="330" spans="1:17" s="2" customFormat="1" x14ac:dyDescent="0.25">
      <c r="A330" s="4"/>
      <c r="B330" s="46"/>
      <c r="D330" s="85"/>
      <c r="E330" s="85"/>
      <c r="F330" s="120"/>
      <c r="G330" s="120"/>
      <c r="H330" s="120"/>
      <c r="I330" s="120"/>
      <c r="J330" s="120"/>
      <c r="L330" s="9"/>
      <c r="M330" s="9"/>
      <c r="N330" s="9"/>
      <c r="O330" s="9"/>
      <c r="P330" s="9"/>
      <c r="Q330" s="9"/>
    </row>
    <row r="331" spans="1:17" s="2" customFormat="1" x14ac:dyDescent="0.25">
      <c r="A331" s="4"/>
      <c r="B331" s="46"/>
      <c r="D331" s="85"/>
      <c r="E331" s="85"/>
      <c r="F331" s="120"/>
      <c r="G331" s="120"/>
      <c r="H331" s="120"/>
      <c r="I331" s="120"/>
      <c r="J331" s="120"/>
      <c r="L331" s="9"/>
      <c r="M331" s="9"/>
      <c r="N331" s="9"/>
      <c r="O331" s="9"/>
      <c r="P331" s="9"/>
      <c r="Q331" s="9"/>
    </row>
    <row r="332" spans="1:17" s="2" customFormat="1" x14ac:dyDescent="0.25">
      <c r="A332" s="4"/>
      <c r="B332" s="46"/>
      <c r="D332" s="85"/>
      <c r="E332" s="85"/>
      <c r="F332" s="120"/>
      <c r="G332" s="120"/>
      <c r="H332" s="120"/>
      <c r="I332" s="120"/>
      <c r="J332" s="120"/>
      <c r="L332" s="9"/>
      <c r="M332" s="9"/>
      <c r="N332" s="9"/>
      <c r="O332" s="9"/>
      <c r="P332" s="9"/>
      <c r="Q332" s="9"/>
    </row>
    <row r="333" spans="1:17" s="2" customFormat="1" x14ac:dyDescent="0.25">
      <c r="A333" s="4"/>
      <c r="B333" s="46"/>
      <c r="D333" s="85"/>
      <c r="E333" s="85"/>
      <c r="F333" s="120"/>
      <c r="G333" s="120"/>
      <c r="H333" s="120"/>
      <c r="I333" s="120"/>
      <c r="J333" s="120"/>
      <c r="L333" s="9"/>
      <c r="M333" s="9"/>
      <c r="N333" s="9"/>
      <c r="O333" s="9"/>
      <c r="P333" s="9"/>
      <c r="Q333" s="9"/>
    </row>
    <row r="334" spans="1:17" s="2" customFormat="1" x14ac:dyDescent="0.25">
      <c r="A334" s="4"/>
      <c r="B334" s="46"/>
      <c r="D334" s="85"/>
      <c r="E334" s="85"/>
      <c r="F334" s="120"/>
      <c r="G334" s="120"/>
      <c r="H334" s="120"/>
      <c r="I334" s="120"/>
      <c r="J334" s="120"/>
      <c r="L334" s="9"/>
      <c r="M334" s="9"/>
      <c r="N334" s="9"/>
      <c r="O334" s="9"/>
      <c r="P334" s="9"/>
      <c r="Q334" s="9"/>
    </row>
    <row r="335" spans="1:17" s="2" customFormat="1" x14ac:dyDescent="0.25">
      <c r="A335" s="4"/>
      <c r="B335" s="46"/>
      <c r="D335" s="85"/>
      <c r="E335" s="85"/>
      <c r="F335" s="120"/>
      <c r="G335" s="120"/>
      <c r="H335" s="120"/>
      <c r="I335" s="120"/>
      <c r="J335" s="120"/>
      <c r="L335" s="9"/>
      <c r="M335" s="9"/>
      <c r="N335" s="9"/>
      <c r="O335" s="9"/>
      <c r="P335" s="9"/>
      <c r="Q335" s="9"/>
    </row>
    <row r="336" spans="1:17" s="2" customFormat="1" x14ac:dyDescent="0.25">
      <c r="A336" s="4"/>
      <c r="B336" s="46"/>
      <c r="D336" s="85"/>
      <c r="E336" s="85"/>
      <c r="F336" s="120"/>
      <c r="G336" s="120"/>
      <c r="H336" s="120"/>
      <c r="I336" s="120"/>
      <c r="J336" s="120"/>
      <c r="L336" s="9"/>
      <c r="M336" s="9"/>
      <c r="N336" s="9"/>
      <c r="O336" s="9"/>
      <c r="P336" s="9"/>
      <c r="Q336" s="9"/>
    </row>
    <row r="337" spans="1:17" s="2" customFormat="1" x14ac:dyDescent="0.25">
      <c r="A337" s="4"/>
      <c r="B337" s="46"/>
      <c r="D337" s="85"/>
      <c r="E337" s="85"/>
      <c r="F337" s="120"/>
      <c r="G337" s="120"/>
      <c r="H337" s="120"/>
      <c r="I337" s="120"/>
      <c r="J337" s="120"/>
      <c r="L337" s="9"/>
      <c r="M337" s="9"/>
      <c r="N337" s="9"/>
      <c r="O337" s="9"/>
      <c r="P337" s="9"/>
      <c r="Q337" s="9"/>
    </row>
    <row r="338" spans="1:17" s="2" customFormat="1" x14ac:dyDescent="0.25">
      <c r="A338" s="4"/>
      <c r="B338" s="46"/>
      <c r="D338" s="85"/>
      <c r="E338" s="85"/>
      <c r="F338" s="120"/>
      <c r="G338" s="120"/>
      <c r="H338" s="120"/>
      <c r="I338" s="120"/>
      <c r="J338" s="120"/>
      <c r="L338" s="9"/>
      <c r="M338" s="9"/>
      <c r="N338" s="9"/>
      <c r="O338" s="9"/>
      <c r="P338" s="9"/>
      <c r="Q338" s="9"/>
    </row>
    <row r="339" spans="1:17" s="2" customFormat="1" x14ac:dyDescent="0.25">
      <c r="A339" s="4"/>
      <c r="B339" s="46"/>
      <c r="D339" s="85"/>
      <c r="E339" s="85"/>
      <c r="F339" s="120"/>
      <c r="G339" s="120"/>
      <c r="H339" s="120"/>
      <c r="I339" s="120"/>
      <c r="J339" s="120"/>
      <c r="L339" s="9"/>
      <c r="M339" s="9"/>
      <c r="N339" s="9"/>
      <c r="O339" s="9"/>
      <c r="P339" s="9"/>
      <c r="Q339" s="9"/>
    </row>
    <row r="340" spans="1:17" s="2" customFormat="1" x14ac:dyDescent="0.25">
      <c r="A340" s="4"/>
      <c r="B340" s="46"/>
      <c r="D340" s="85"/>
      <c r="E340" s="85"/>
      <c r="F340" s="120"/>
      <c r="G340" s="120"/>
      <c r="H340" s="120"/>
      <c r="I340" s="120"/>
      <c r="J340" s="120"/>
      <c r="L340" s="9"/>
      <c r="M340" s="9"/>
      <c r="N340" s="9"/>
      <c r="O340" s="9"/>
      <c r="P340" s="9"/>
      <c r="Q340" s="9"/>
    </row>
    <row r="341" spans="1:17" s="2" customFormat="1" x14ac:dyDescent="0.25">
      <c r="A341" s="4"/>
      <c r="B341" s="46"/>
      <c r="D341" s="85"/>
      <c r="E341" s="85"/>
      <c r="F341" s="120"/>
      <c r="G341" s="120"/>
      <c r="H341" s="120"/>
      <c r="I341" s="120"/>
      <c r="J341" s="120"/>
      <c r="L341" s="9"/>
      <c r="M341" s="9"/>
      <c r="N341" s="9"/>
      <c r="O341" s="9"/>
      <c r="P341" s="9"/>
      <c r="Q341" s="9"/>
    </row>
    <row r="342" spans="1:17" s="2" customFormat="1" x14ac:dyDescent="0.25">
      <c r="A342" s="4"/>
      <c r="B342" s="46"/>
      <c r="D342" s="85"/>
      <c r="E342" s="85"/>
      <c r="F342" s="120"/>
      <c r="G342" s="120"/>
      <c r="H342" s="120"/>
      <c r="I342" s="120"/>
      <c r="J342" s="120"/>
      <c r="L342" s="9"/>
      <c r="M342" s="9"/>
      <c r="N342" s="9"/>
      <c r="O342" s="9"/>
      <c r="P342" s="9"/>
      <c r="Q342" s="9"/>
    </row>
    <row r="343" spans="1:17" s="2" customFormat="1" x14ac:dyDescent="0.25">
      <c r="A343" s="4"/>
      <c r="B343" s="46"/>
      <c r="D343" s="85"/>
      <c r="E343" s="85"/>
      <c r="F343" s="120"/>
      <c r="G343" s="120"/>
      <c r="H343" s="120"/>
      <c r="I343" s="120"/>
      <c r="J343" s="120"/>
      <c r="L343" s="9"/>
      <c r="M343" s="9"/>
      <c r="N343" s="9"/>
      <c r="O343" s="9"/>
      <c r="P343" s="9"/>
      <c r="Q343" s="9"/>
    </row>
    <row r="344" spans="1:17" s="2" customFormat="1" x14ac:dyDescent="0.25">
      <c r="A344" s="4"/>
      <c r="B344" s="46"/>
      <c r="D344" s="85"/>
      <c r="E344" s="85"/>
      <c r="F344" s="120"/>
      <c r="G344" s="120"/>
      <c r="H344" s="120"/>
      <c r="I344" s="120"/>
      <c r="J344" s="120"/>
      <c r="L344" s="9"/>
      <c r="M344" s="9"/>
      <c r="N344" s="9"/>
      <c r="O344" s="9"/>
      <c r="P344" s="9"/>
      <c r="Q344" s="9"/>
    </row>
    <row r="345" spans="1:17" s="2" customFormat="1" x14ac:dyDescent="0.25">
      <c r="A345" s="4"/>
      <c r="B345" s="46"/>
      <c r="D345" s="85"/>
      <c r="E345" s="85"/>
      <c r="F345" s="120"/>
      <c r="G345" s="120"/>
      <c r="H345" s="120"/>
      <c r="I345" s="120"/>
      <c r="J345" s="120"/>
      <c r="L345" s="9"/>
      <c r="M345" s="9"/>
      <c r="N345" s="9"/>
      <c r="O345" s="9"/>
      <c r="P345" s="9"/>
      <c r="Q345" s="9"/>
    </row>
    <row r="346" spans="1:17" s="2" customFormat="1" x14ac:dyDescent="0.25">
      <c r="A346" s="4"/>
      <c r="B346" s="46"/>
      <c r="D346" s="85"/>
      <c r="E346" s="85"/>
      <c r="F346" s="120"/>
      <c r="G346" s="120"/>
      <c r="H346" s="120"/>
      <c r="I346" s="120"/>
      <c r="J346" s="120"/>
      <c r="L346" s="9"/>
      <c r="M346" s="9"/>
      <c r="N346" s="9"/>
      <c r="O346" s="9"/>
      <c r="P346" s="9"/>
      <c r="Q346" s="9"/>
    </row>
    <row r="347" spans="1:17" s="2" customFormat="1" x14ac:dyDescent="0.25">
      <c r="A347" s="4"/>
      <c r="B347" s="46"/>
      <c r="D347" s="85"/>
      <c r="E347" s="85"/>
      <c r="F347" s="120"/>
      <c r="G347" s="120"/>
      <c r="H347" s="120"/>
      <c r="I347" s="120"/>
      <c r="J347" s="120"/>
      <c r="L347" s="9"/>
      <c r="M347" s="9"/>
      <c r="N347" s="9"/>
      <c r="O347" s="9"/>
      <c r="P347" s="9"/>
      <c r="Q347" s="9"/>
    </row>
    <row r="348" spans="1:17" s="2" customFormat="1" x14ac:dyDescent="0.25">
      <c r="A348" s="4"/>
      <c r="B348" s="46"/>
      <c r="D348" s="85"/>
      <c r="E348" s="85"/>
      <c r="F348" s="120"/>
      <c r="G348" s="120"/>
      <c r="H348" s="120"/>
      <c r="I348" s="120"/>
      <c r="J348" s="120"/>
      <c r="L348" s="9"/>
      <c r="M348" s="9"/>
      <c r="N348" s="9"/>
      <c r="O348" s="9"/>
      <c r="P348" s="9"/>
      <c r="Q348" s="9"/>
    </row>
    <row r="349" spans="1:17" s="2" customFormat="1" x14ac:dyDescent="0.25">
      <c r="A349" s="4"/>
      <c r="B349" s="46"/>
      <c r="D349" s="85"/>
      <c r="E349" s="85"/>
      <c r="F349" s="120"/>
      <c r="G349" s="120"/>
      <c r="H349" s="120"/>
      <c r="I349" s="120"/>
      <c r="J349" s="120"/>
      <c r="L349" s="9"/>
      <c r="M349" s="9"/>
      <c r="N349" s="9"/>
      <c r="O349" s="9"/>
      <c r="P349" s="9"/>
      <c r="Q349" s="9"/>
    </row>
    <row r="350" spans="1:17" s="2" customFormat="1" x14ac:dyDescent="0.25">
      <c r="A350" s="4"/>
      <c r="B350" s="46"/>
      <c r="D350" s="85"/>
      <c r="E350" s="85"/>
      <c r="F350" s="120"/>
      <c r="G350" s="120"/>
      <c r="H350" s="120"/>
      <c r="I350" s="120"/>
      <c r="J350" s="120"/>
      <c r="L350" s="9"/>
      <c r="M350" s="9"/>
      <c r="N350" s="9"/>
      <c r="O350" s="9"/>
      <c r="P350" s="9"/>
      <c r="Q350" s="9"/>
    </row>
    <row r="351" spans="1:17" s="2" customFormat="1" x14ac:dyDescent="0.25">
      <c r="A351" s="4"/>
      <c r="B351" s="46"/>
      <c r="D351" s="85"/>
      <c r="E351" s="85"/>
      <c r="F351" s="120"/>
      <c r="G351" s="120"/>
      <c r="H351" s="120"/>
      <c r="I351" s="120"/>
      <c r="J351" s="120"/>
      <c r="L351" s="9"/>
      <c r="M351" s="9"/>
      <c r="N351" s="9"/>
      <c r="O351" s="9"/>
      <c r="P351" s="9"/>
      <c r="Q351" s="9"/>
    </row>
    <row r="352" spans="1:17" s="2" customFormat="1" x14ac:dyDescent="0.25">
      <c r="A352" s="4"/>
      <c r="B352" s="46"/>
      <c r="D352" s="85"/>
      <c r="E352" s="85"/>
      <c r="F352" s="120"/>
      <c r="G352" s="120"/>
      <c r="H352" s="120"/>
      <c r="I352" s="120"/>
      <c r="J352" s="120"/>
      <c r="L352" s="9"/>
      <c r="M352" s="9"/>
      <c r="N352" s="9"/>
      <c r="O352" s="9"/>
      <c r="P352" s="9"/>
      <c r="Q352" s="9"/>
    </row>
    <row r="353" spans="1:17" s="2" customFormat="1" x14ac:dyDescent="0.25">
      <c r="A353" s="4"/>
      <c r="B353" s="46"/>
      <c r="D353" s="85"/>
      <c r="E353" s="85"/>
      <c r="F353" s="120"/>
      <c r="G353" s="120"/>
      <c r="H353" s="120"/>
      <c r="I353" s="120"/>
      <c r="J353" s="120"/>
      <c r="L353" s="9"/>
      <c r="M353" s="9"/>
      <c r="N353" s="9"/>
      <c r="O353" s="9"/>
      <c r="P353" s="9"/>
      <c r="Q353" s="9"/>
    </row>
    <row r="354" spans="1:17" s="2" customFormat="1" x14ac:dyDescent="0.25">
      <c r="A354" s="4"/>
      <c r="B354" s="46"/>
      <c r="D354" s="85"/>
      <c r="E354" s="85"/>
      <c r="F354" s="120"/>
      <c r="G354" s="120"/>
      <c r="H354" s="120"/>
      <c r="I354" s="120"/>
      <c r="J354" s="120"/>
      <c r="L354" s="9"/>
      <c r="M354" s="9"/>
      <c r="N354" s="9"/>
      <c r="O354" s="9"/>
      <c r="P354" s="9"/>
      <c r="Q354" s="9"/>
    </row>
    <row r="355" spans="1:17" s="2" customFormat="1" x14ac:dyDescent="0.25">
      <c r="A355" s="4"/>
      <c r="B355" s="46"/>
      <c r="D355" s="85"/>
      <c r="E355" s="85"/>
      <c r="F355" s="120"/>
      <c r="G355" s="120"/>
      <c r="H355" s="120"/>
      <c r="I355" s="120"/>
      <c r="J355" s="120"/>
      <c r="L355" s="9"/>
      <c r="M355" s="9"/>
      <c r="N355" s="9"/>
      <c r="O355" s="9"/>
      <c r="P355" s="9"/>
      <c r="Q355" s="9"/>
    </row>
    <row r="356" spans="1:17" s="2" customFormat="1" x14ac:dyDescent="0.25">
      <c r="A356" s="4"/>
      <c r="B356" s="46"/>
      <c r="D356" s="85"/>
      <c r="E356" s="85"/>
      <c r="F356" s="120"/>
      <c r="G356" s="120"/>
      <c r="H356" s="120"/>
      <c r="I356" s="120"/>
      <c r="J356" s="120"/>
      <c r="L356" s="9"/>
      <c r="M356" s="9"/>
      <c r="N356" s="9"/>
      <c r="O356" s="9"/>
      <c r="P356" s="9"/>
      <c r="Q356" s="9"/>
    </row>
    <row r="357" spans="1:17" s="2" customFormat="1" x14ac:dyDescent="0.25">
      <c r="A357" s="4"/>
      <c r="B357" s="46"/>
      <c r="D357" s="85"/>
      <c r="E357" s="85"/>
      <c r="F357" s="120"/>
      <c r="G357" s="120"/>
      <c r="H357" s="120"/>
      <c r="I357" s="120"/>
      <c r="J357" s="120"/>
      <c r="L357" s="9"/>
      <c r="M357" s="9"/>
      <c r="N357" s="9"/>
      <c r="O357" s="9"/>
      <c r="P357" s="9"/>
      <c r="Q357" s="9"/>
    </row>
    <row r="358" spans="1:17" s="2" customFormat="1" x14ac:dyDescent="0.25">
      <c r="A358" s="4"/>
      <c r="B358" s="46"/>
      <c r="D358" s="85"/>
      <c r="E358" s="85"/>
      <c r="F358" s="120"/>
      <c r="G358" s="120"/>
      <c r="H358" s="120"/>
      <c r="I358" s="120"/>
      <c r="J358" s="120"/>
      <c r="L358" s="9"/>
      <c r="M358" s="9"/>
      <c r="N358" s="9"/>
      <c r="O358" s="9"/>
      <c r="P358" s="9"/>
      <c r="Q358" s="9"/>
    </row>
    <row r="359" spans="1:17" s="2" customFormat="1" x14ac:dyDescent="0.25">
      <c r="A359" s="4"/>
      <c r="B359" s="46"/>
      <c r="D359" s="85"/>
      <c r="E359" s="85"/>
      <c r="F359" s="120"/>
      <c r="G359" s="120"/>
      <c r="H359" s="120"/>
      <c r="I359" s="120"/>
      <c r="J359" s="120"/>
      <c r="L359" s="9"/>
      <c r="M359" s="9"/>
      <c r="N359" s="9"/>
      <c r="O359" s="9"/>
      <c r="P359" s="9"/>
      <c r="Q359" s="9"/>
    </row>
    <row r="360" spans="1:17" s="2" customFormat="1" x14ac:dyDescent="0.25">
      <c r="A360" s="4"/>
      <c r="B360" s="46"/>
      <c r="D360" s="85"/>
      <c r="E360" s="85"/>
      <c r="F360" s="120"/>
      <c r="G360" s="120"/>
      <c r="H360" s="120"/>
      <c r="I360" s="120"/>
      <c r="J360" s="120"/>
      <c r="L360" s="9"/>
      <c r="M360" s="9"/>
      <c r="N360" s="9"/>
      <c r="O360" s="9"/>
      <c r="P360" s="9"/>
      <c r="Q360" s="9"/>
    </row>
    <row r="361" spans="1:17" s="2" customFormat="1" x14ac:dyDescent="0.25">
      <c r="A361" s="4"/>
      <c r="B361" s="46"/>
      <c r="D361" s="85"/>
      <c r="E361" s="85"/>
      <c r="F361" s="120"/>
      <c r="G361" s="120"/>
      <c r="H361" s="120"/>
      <c r="I361" s="120"/>
      <c r="J361" s="120"/>
      <c r="L361" s="9"/>
      <c r="M361" s="9"/>
      <c r="N361" s="9"/>
      <c r="O361" s="9"/>
      <c r="P361" s="9"/>
      <c r="Q361" s="9"/>
    </row>
    <row r="362" spans="1:17" s="2" customFormat="1" x14ac:dyDescent="0.25">
      <c r="A362" s="4"/>
      <c r="B362" s="46"/>
      <c r="D362" s="85"/>
      <c r="E362" s="85"/>
      <c r="F362" s="120"/>
      <c r="G362" s="120"/>
      <c r="H362" s="120"/>
      <c r="I362" s="120"/>
      <c r="J362" s="120"/>
      <c r="L362" s="9"/>
      <c r="M362" s="9"/>
      <c r="N362" s="9"/>
      <c r="O362" s="9"/>
      <c r="P362" s="9"/>
      <c r="Q362" s="9"/>
    </row>
    <row r="363" spans="1:17" s="2" customFormat="1" x14ac:dyDescent="0.25">
      <c r="A363" s="4"/>
      <c r="B363" s="46"/>
      <c r="D363" s="85"/>
      <c r="E363" s="85"/>
      <c r="F363" s="120"/>
      <c r="G363" s="120"/>
      <c r="H363" s="120"/>
      <c r="I363" s="120"/>
      <c r="J363" s="120"/>
      <c r="L363" s="9"/>
      <c r="M363" s="9"/>
      <c r="N363" s="9"/>
      <c r="O363" s="9"/>
      <c r="P363" s="9"/>
      <c r="Q363" s="9"/>
    </row>
    <row r="364" spans="1:17" s="2" customFormat="1" x14ac:dyDescent="0.25">
      <c r="A364" s="4"/>
      <c r="B364" s="46"/>
      <c r="D364" s="85"/>
      <c r="E364" s="85"/>
      <c r="F364" s="120"/>
      <c r="G364" s="120"/>
      <c r="H364" s="120"/>
      <c r="I364" s="120"/>
      <c r="J364" s="120"/>
      <c r="L364" s="9"/>
      <c r="M364" s="9"/>
      <c r="N364" s="9"/>
      <c r="O364" s="9"/>
      <c r="P364" s="9"/>
      <c r="Q364" s="9"/>
    </row>
    <row r="365" spans="1:17" s="2" customFormat="1" x14ac:dyDescent="0.25">
      <c r="A365" s="4"/>
      <c r="B365" s="46"/>
      <c r="D365" s="85"/>
      <c r="E365" s="85"/>
      <c r="F365" s="120"/>
      <c r="G365" s="120"/>
      <c r="H365" s="120"/>
      <c r="I365" s="120"/>
      <c r="J365" s="120"/>
      <c r="L365" s="9"/>
      <c r="M365" s="9"/>
      <c r="N365" s="9"/>
      <c r="O365" s="9"/>
      <c r="P365" s="9"/>
      <c r="Q365" s="9"/>
    </row>
    <row r="366" spans="1:17" s="2" customFormat="1" x14ac:dyDescent="0.25">
      <c r="A366" s="4"/>
      <c r="B366" s="46"/>
      <c r="D366" s="85"/>
      <c r="E366" s="85"/>
      <c r="F366" s="120"/>
      <c r="G366" s="120"/>
      <c r="H366" s="120"/>
      <c r="I366" s="120"/>
      <c r="J366" s="120"/>
      <c r="L366" s="9"/>
      <c r="M366" s="9"/>
      <c r="N366" s="9"/>
      <c r="O366" s="9"/>
      <c r="P366" s="9"/>
      <c r="Q366" s="9"/>
    </row>
    <row r="367" spans="1:17" s="2" customFormat="1" x14ac:dyDescent="0.25">
      <c r="A367" s="4"/>
      <c r="B367" s="46"/>
      <c r="D367" s="85"/>
      <c r="E367" s="85"/>
      <c r="F367" s="120"/>
      <c r="G367" s="120"/>
      <c r="H367" s="120"/>
      <c r="I367" s="120"/>
      <c r="J367" s="120"/>
      <c r="L367" s="9"/>
      <c r="M367" s="9"/>
      <c r="N367" s="9"/>
      <c r="O367" s="9"/>
      <c r="P367" s="9"/>
      <c r="Q367" s="9"/>
    </row>
    <row r="368" spans="1:17" s="2" customFormat="1" x14ac:dyDescent="0.25">
      <c r="A368" s="4"/>
      <c r="B368" s="46"/>
      <c r="D368" s="85"/>
      <c r="E368" s="85"/>
      <c r="F368" s="120"/>
      <c r="G368" s="120"/>
      <c r="H368" s="120"/>
      <c r="I368" s="120"/>
      <c r="J368" s="120"/>
      <c r="L368" s="9"/>
      <c r="M368" s="9"/>
      <c r="N368" s="9"/>
      <c r="O368" s="9"/>
      <c r="P368" s="9"/>
      <c r="Q368" s="9"/>
    </row>
    <row r="369" spans="1:17" s="2" customFormat="1" x14ac:dyDescent="0.25">
      <c r="A369" s="4"/>
      <c r="B369" s="46"/>
      <c r="D369" s="85"/>
      <c r="E369" s="85"/>
      <c r="F369" s="120"/>
      <c r="G369" s="120"/>
      <c r="H369" s="120"/>
      <c r="I369" s="120"/>
      <c r="J369" s="120"/>
      <c r="L369" s="9"/>
      <c r="M369" s="9"/>
      <c r="N369" s="9"/>
      <c r="O369" s="9"/>
      <c r="P369" s="9"/>
      <c r="Q369" s="9"/>
    </row>
    <row r="370" spans="1:17" s="2" customFormat="1" x14ac:dyDescent="0.25">
      <c r="A370" s="4"/>
      <c r="B370" s="46"/>
      <c r="D370" s="85"/>
      <c r="E370" s="85"/>
      <c r="F370" s="120"/>
      <c r="G370" s="120"/>
      <c r="H370" s="120"/>
      <c r="I370" s="120"/>
      <c r="J370" s="120"/>
      <c r="L370" s="9"/>
      <c r="M370" s="9"/>
      <c r="N370" s="9"/>
      <c r="O370" s="9"/>
      <c r="P370" s="9"/>
      <c r="Q370" s="9"/>
    </row>
    <row r="371" spans="1:17" s="2" customFormat="1" x14ac:dyDescent="0.25">
      <c r="A371" s="4"/>
      <c r="B371" s="46"/>
      <c r="D371" s="85"/>
      <c r="E371" s="85"/>
      <c r="F371" s="120"/>
      <c r="G371" s="120"/>
      <c r="H371" s="120"/>
      <c r="I371" s="120"/>
      <c r="J371" s="120"/>
      <c r="L371" s="9"/>
      <c r="M371" s="9"/>
      <c r="N371" s="9"/>
      <c r="O371" s="9"/>
      <c r="P371" s="9"/>
      <c r="Q371" s="9"/>
    </row>
    <row r="372" spans="1:17" s="2" customFormat="1" x14ac:dyDescent="0.25">
      <c r="A372" s="4"/>
      <c r="B372" s="46"/>
      <c r="D372" s="85"/>
      <c r="E372" s="85"/>
      <c r="F372" s="120"/>
      <c r="G372" s="120"/>
      <c r="H372" s="120"/>
      <c r="I372" s="120"/>
      <c r="J372" s="120"/>
      <c r="L372" s="9"/>
      <c r="M372" s="9"/>
      <c r="N372" s="9"/>
      <c r="O372" s="9"/>
      <c r="P372" s="9"/>
      <c r="Q372" s="9"/>
    </row>
    <row r="373" spans="1:17" s="2" customFormat="1" x14ac:dyDescent="0.25">
      <c r="A373" s="4"/>
      <c r="B373" s="46"/>
      <c r="D373" s="85"/>
      <c r="E373" s="85"/>
      <c r="F373" s="120"/>
      <c r="G373" s="120"/>
      <c r="H373" s="120"/>
      <c r="I373" s="120"/>
      <c r="J373" s="120"/>
      <c r="L373" s="9"/>
      <c r="M373" s="9"/>
      <c r="N373" s="9"/>
      <c r="O373" s="9"/>
      <c r="P373" s="9"/>
      <c r="Q373" s="9"/>
    </row>
    <row r="374" spans="1:17" s="2" customFormat="1" x14ac:dyDescent="0.25">
      <c r="A374" s="4"/>
      <c r="B374" s="46"/>
      <c r="D374" s="85"/>
      <c r="E374" s="85"/>
      <c r="F374" s="120"/>
      <c r="G374" s="120"/>
      <c r="H374" s="120"/>
      <c r="I374" s="120"/>
      <c r="J374" s="120"/>
      <c r="L374" s="9"/>
      <c r="M374" s="9"/>
      <c r="N374" s="9"/>
      <c r="O374" s="9"/>
      <c r="P374" s="9"/>
      <c r="Q374" s="9"/>
    </row>
    <row r="375" spans="1:17" s="2" customFormat="1" x14ac:dyDescent="0.25">
      <c r="A375" s="4"/>
      <c r="B375" s="46"/>
      <c r="D375" s="85"/>
      <c r="E375" s="85"/>
      <c r="F375" s="120"/>
      <c r="G375" s="120"/>
      <c r="H375" s="120"/>
      <c r="I375" s="120"/>
      <c r="J375" s="120"/>
      <c r="L375" s="9"/>
      <c r="M375" s="9"/>
      <c r="N375" s="9"/>
      <c r="O375" s="9"/>
      <c r="P375" s="9"/>
      <c r="Q375" s="9"/>
    </row>
    <row r="376" spans="1:17" s="2" customFormat="1" x14ac:dyDescent="0.25">
      <c r="A376" s="4"/>
      <c r="B376" s="46"/>
      <c r="D376" s="85"/>
      <c r="E376" s="85"/>
      <c r="F376" s="120"/>
      <c r="G376" s="120"/>
      <c r="H376" s="120"/>
      <c r="I376" s="120"/>
      <c r="J376" s="120"/>
      <c r="L376" s="9"/>
      <c r="M376" s="9"/>
      <c r="N376" s="9"/>
      <c r="O376" s="9"/>
      <c r="P376" s="9"/>
      <c r="Q376" s="9"/>
    </row>
    <row r="377" spans="1:17" s="2" customFormat="1" x14ac:dyDescent="0.25">
      <c r="A377" s="4"/>
      <c r="B377" s="46"/>
      <c r="D377" s="85"/>
      <c r="E377" s="85"/>
      <c r="F377" s="120"/>
      <c r="G377" s="120"/>
      <c r="H377" s="120"/>
      <c r="I377" s="120"/>
      <c r="J377" s="120"/>
      <c r="L377" s="9"/>
      <c r="M377" s="9"/>
      <c r="N377" s="9"/>
      <c r="O377" s="9"/>
      <c r="P377" s="9"/>
      <c r="Q377" s="9"/>
    </row>
    <row r="378" spans="1:17" s="2" customFormat="1" x14ac:dyDescent="0.25">
      <c r="A378" s="4"/>
      <c r="B378" s="46"/>
      <c r="D378" s="85"/>
      <c r="E378" s="85"/>
      <c r="F378" s="120"/>
      <c r="G378" s="120"/>
      <c r="H378" s="120"/>
      <c r="I378" s="120"/>
      <c r="J378" s="120"/>
      <c r="L378" s="9"/>
      <c r="M378" s="9"/>
      <c r="N378" s="9"/>
      <c r="O378" s="9"/>
      <c r="P378" s="9"/>
      <c r="Q378" s="9"/>
    </row>
    <row r="379" spans="1:17" s="2" customFormat="1" x14ac:dyDescent="0.25">
      <c r="A379" s="4"/>
      <c r="B379" s="46"/>
      <c r="D379" s="85"/>
      <c r="E379" s="85"/>
      <c r="F379" s="120"/>
      <c r="G379" s="120"/>
      <c r="H379" s="120"/>
      <c r="I379" s="120"/>
      <c r="J379" s="120"/>
      <c r="L379" s="9"/>
      <c r="M379" s="9"/>
      <c r="N379" s="9"/>
      <c r="O379" s="9"/>
      <c r="P379" s="9"/>
      <c r="Q379" s="9"/>
    </row>
    <row r="380" spans="1:17" s="2" customFormat="1" x14ac:dyDescent="0.25">
      <c r="A380" s="4"/>
      <c r="B380" s="46"/>
      <c r="D380" s="85"/>
      <c r="E380" s="85"/>
      <c r="F380" s="120"/>
      <c r="G380" s="120"/>
      <c r="H380" s="120"/>
      <c r="I380" s="120"/>
      <c r="J380" s="120"/>
      <c r="L380" s="9"/>
      <c r="M380" s="9"/>
      <c r="N380" s="9"/>
      <c r="O380" s="9"/>
      <c r="P380" s="9"/>
      <c r="Q380" s="9"/>
    </row>
    <row r="381" spans="1:17" s="2" customFormat="1" x14ac:dyDescent="0.25">
      <c r="A381" s="4"/>
      <c r="B381" s="46"/>
      <c r="D381" s="85"/>
      <c r="E381" s="85"/>
      <c r="F381" s="120"/>
      <c r="G381" s="120"/>
      <c r="H381" s="120"/>
      <c r="I381" s="120"/>
      <c r="J381" s="120"/>
      <c r="L381" s="9"/>
      <c r="M381" s="9"/>
      <c r="N381" s="9"/>
      <c r="O381" s="9"/>
      <c r="P381" s="9"/>
      <c r="Q381" s="9"/>
    </row>
    <row r="382" spans="1:17" s="2" customFormat="1" x14ac:dyDescent="0.25">
      <c r="A382" s="4"/>
      <c r="B382" s="46"/>
      <c r="D382" s="85"/>
      <c r="E382" s="85"/>
      <c r="F382" s="120"/>
      <c r="G382" s="120"/>
      <c r="H382" s="120"/>
      <c r="I382" s="120"/>
      <c r="J382" s="120"/>
      <c r="L382" s="9"/>
      <c r="M382" s="9"/>
      <c r="N382" s="9"/>
      <c r="O382" s="9"/>
      <c r="P382" s="9"/>
      <c r="Q382" s="9"/>
    </row>
    <row r="383" spans="1:17" s="2" customFormat="1" x14ac:dyDescent="0.25">
      <c r="A383" s="4"/>
      <c r="B383" s="46"/>
      <c r="D383" s="85"/>
      <c r="E383" s="85"/>
      <c r="F383" s="120"/>
      <c r="G383" s="120"/>
      <c r="H383" s="120"/>
      <c r="I383" s="120"/>
      <c r="J383" s="120"/>
      <c r="L383" s="9"/>
      <c r="M383" s="9"/>
      <c r="N383" s="9"/>
      <c r="O383" s="9"/>
      <c r="P383" s="9"/>
      <c r="Q383" s="9"/>
    </row>
    <row r="384" spans="1:17" s="2" customFormat="1" x14ac:dyDescent="0.25">
      <c r="A384" s="4"/>
      <c r="B384" s="46"/>
      <c r="D384" s="85"/>
      <c r="E384" s="85"/>
      <c r="F384" s="120"/>
      <c r="G384" s="120"/>
      <c r="H384" s="120"/>
      <c r="I384" s="120"/>
      <c r="J384" s="120"/>
      <c r="L384" s="9"/>
      <c r="M384" s="9"/>
      <c r="N384" s="9"/>
      <c r="O384" s="9"/>
      <c r="P384" s="9"/>
      <c r="Q384" s="9"/>
    </row>
    <row r="385" spans="1:17" s="2" customFormat="1" x14ac:dyDescent="0.25">
      <c r="A385" s="4"/>
      <c r="B385" s="46"/>
      <c r="D385" s="85"/>
      <c r="E385" s="85"/>
      <c r="F385" s="120"/>
      <c r="G385" s="120"/>
      <c r="H385" s="120"/>
      <c r="I385" s="120"/>
      <c r="J385" s="120"/>
      <c r="L385" s="9"/>
      <c r="M385" s="9"/>
      <c r="N385" s="9"/>
      <c r="O385" s="9"/>
      <c r="P385" s="9"/>
      <c r="Q385" s="9"/>
    </row>
    <row r="386" spans="1:17" s="2" customFormat="1" x14ac:dyDescent="0.25">
      <c r="A386" s="4"/>
      <c r="B386" s="46"/>
      <c r="D386" s="85"/>
      <c r="E386" s="85"/>
      <c r="F386" s="120"/>
      <c r="G386" s="120"/>
      <c r="H386" s="120"/>
      <c r="I386" s="120"/>
      <c r="J386" s="120"/>
      <c r="L386" s="9"/>
      <c r="M386" s="9"/>
      <c r="N386" s="9"/>
      <c r="O386" s="9"/>
      <c r="P386" s="9"/>
      <c r="Q386" s="9"/>
    </row>
    <row r="387" spans="1:17" s="2" customFormat="1" x14ac:dyDescent="0.25">
      <c r="A387" s="4"/>
      <c r="B387" s="46"/>
      <c r="D387" s="85"/>
      <c r="E387" s="85"/>
      <c r="F387" s="120"/>
      <c r="G387" s="120"/>
      <c r="H387" s="120"/>
      <c r="I387" s="120"/>
      <c r="J387" s="120"/>
      <c r="L387" s="9"/>
      <c r="M387" s="9"/>
      <c r="N387" s="9"/>
      <c r="O387" s="9"/>
      <c r="P387" s="9"/>
      <c r="Q387" s="9"/>
    </row>
    <row r="388" spans="1:17" s="2" customFormat="1" x14ac:dyDescent="0.25">
      <c r="A388" s="4"/>
      <c r="B388" s="46"/>
      <c r="D388" s="85"/>
      <c r="E388" s="85"/>
      <c r="F388" s="120"/>
      <c r="G388" s="120"/>
      <c r="H388" s="120"/>
      <c r="I388" s="120"/>
      <c r="J388" s="120"/>
      <c r="L388" s="9"/>
      <c r="M388" s="9"/>
      <c r="N388" s="9"/>
      <c r="O388" s="9"/>
      <c r="P388" s="9"/>
      <c r="Q388" s="9"/>
    </row>
    <row r="389" spans="1:17" s="2" customFormat="1" x14ac:dyDescent="0.25">
      <c r="A389" s="4"/>
      <c r="B389" s="46"/>
      <c r="D389" s="85"/>
      <c r="E389" s="85"/>
      <c r="F389" s="120"/>
      <c r="G389" s="120"/>
      <c r="H389" s="120"/>
      <c r="I389" s="120"/>
      <c r="J389" s="120"/>
      <c r="L389" s="9"/>
      <c r="M389" s="9"/>
      <c r="N389" s="9"/>
      <c r="O389" s="9"/>
      <c r="P389" s="9"/>
      <c r="Q389" s="9"/>
    </row>
    <row r="390" spans="1:17" s="2" customFormat="1" x14ac:dyDescent="0.25">
      <c r="A390" s="4"/>
      <c r="B390" s="46"/>
      <c r="D390" s="85"/>
      <c r="E390" s="85"/>
      <c r="F390" s="120"/>
      <c r="G390" s="120"/>
      <c r="H390" s="120"/>
      <c r="I390" s="120"/>
      <c r="J390" s="120"/>
      <c r="L390" s="9"/>
      <c r="M390" s="9"/>
      <c r="N390" s="9"/>
      <c r="O390" s="9"/>
      <c r="P390" s="9"/>
      <c r="Q390" s="9"/>
    </row>
    <row r="391" spans="1:17" s="2" customFormat="1" x14ac:dyDescent="0.25">
      <c r="A391" s="4"/>
      <c r="B391" s="46"/>
      <c r="D391" s="85"/>
      <c r="E391" s="85"/>
      <c r="F391" s="120"/>
      <c r="G391" s="120"/>
      <c r="H391" s="120"/>
      <c r="I391" s="120"/>
      <c r="J391" s="120"/>
      <c r="L391" s="9"/>
      <c r="M391" s="9"/>
      <c r="N391" s="9"/>
      <c r="O391" s="9"/>
      <c r="P391" s="9"/>
      <c r="Q391" s="9"/>
    </row>
    <row r="392" spans="1:17" s="2" customFormat="1" x14ac:dyDescent="0.25">
      <c r="A392" s="4"/>
      <c r="B392" s="46"/>
      <c r="D392" s="85"/>
      <c r="E392" s="85"/>
      <c r="F392" s="120"/>
      <c r="G392" s="120"/>
      <c r="H392" s="120"/>
      <c r="I392" s="120"/>
      <c r="J392" s="120"/>
      <c r="L392" s="9"/>
      <c r="M392" s="9"/>
      <c r="N392" s="9"/>
      <c r="O392" s="9"/>
      <c r="P392" s="9"/>
      <c r="Q392" s="9"/>
    </row>
    <row r="393" spans="1:17" s="2" customFormat="1" x14ac:dyDescent="0.25">
      <c r="A393" s="4"/>
      <c r="B393" s="46"/>
      <c r="D393" s="85"/>
      <c r="E393" s="85"/>
      <c r="F393" s="120"/>
      <c r="G393" s="120"/>
      <c r="H393" s="120"/>
      <c r="I393" s="120"/>
      <c r="J393" s="120"/>
      <c r="L393" s="9"/>
      <c r="M393" s="9"/>
      <c r="N393" s="9"/>
      <c r="O393" s="9"/>
      <c r="P393" s="9"/>
      <c r="Q393" s="9"/>
    </row>
    <row r="394" spans="1:17" s="2" customFormat="1" x14ac:dyDescent="0.25">
      <c r="A394" s="4"/>
      <c r="B394" s="46"/>
      <c r="D394" s="85"/>
      <c r="E394" s="85"/>
      <c r="F394" s="120"/>
      <c r="G394" s="120"/>
      <c r="H394" s="120"/>
      <c r="I394" s="120"/>
      <c r="J394" s="120"/>
      <c r="L394" s="9"/>
      <c r="M394" s="9"/>
      <c r="N394" s="9"/>
      <c r="O394" s="9"/>
      <c r="P394" s="9"/>
      <c r="Q394" s="9"/>
    </row>
    <row r="395" spans="1:17" s="2" customFormat="1" x14ac:dyDescent="0.25">
      <c r="A395" s="4"/>
      <c r="B395" s="46"/>
      <c r="D395" s="85"/>
      <c r="E395" s="85"/>
      <c r="F395" s="120"/>
      <c r="G395" s="120"/>
      <c r="H395" s="120"/>
      <c r="I395" s="120"/>
      <c r="J395" s="120"/>
      <c r="L395" s="9"/>
      <c r="M395" s="9"/>
      <c r="N395" s="9"/>
      <c r="O395" s="9"/>
      <c r="P395" s="9"/>
      <c r="Q395" s="9"/>
    </row>
    <row r="396" spans="1:17" s="2" customFormat="1" x14ac:dyDescent="0.25">
      <c r="A396" s="4"/>
      <c r="B396" s="46"/>
      <c r="D396" s="85"/>
      <c r="E396" s="85"/>
      <c r="F396" s="120"/>
      <c r="G396" s="120"/>
      <c r="H396" s="120"/>
      <c r="I396" s="120"/>
      <c r="J396" s="120"/>
      <c r="L396" s="9"/>
      <c r="M396" s="9"/>
      <c r="N396" s="9"/>
      <c r="O396" s="9"/>
      <c r="P396" s="9"/>
      <c r="Q396" s="9"/>
    </row>
    <row r="397" spans="1:17" s="2" customFormat="1" x14ac:dyDescent="0.25">
      <c r="A397" s="4"/>
      <c r="B397" s="46"/>
      <c r="D397" s="85"/>
      <c r="E397" s="85"/>
      <c r="F397" s="120"/>
      <c r="G397" s="120"/>
      <c r="H397" s="120"/>
      <c r="I397" s="120"/>
      <c r="J397" s="120"/>
      <c r="L397" s="9"/>
      <c r="M397" s="9"/>
      <c r="N397" s="9"/>
      <c r="O397" s="9"/>
      <c r="P397" s="9"/>
      <c r="Q397" s="9"/>
    </row>
    <row r="398" spans="1:17" s="2" customFormat="1" x14ac:dyDescent="0.25">
      <c r="A398" s="4"/>
      <c r="B398" s="46"/>
      <c r="D398" s="85"/>
      <c r="E398" s="85"/>
      <c r="F398" s="120"/>
      <c r="G398" s="120"/>
      <c r="H398" s="120"/>
      <c r="I398" s="120"/>
      <c r="J398" s="120"/>
      <c r="L398" s="9"/>
      <c r="M398" s="9"/>
      <c r="N398" s="9"/>
      <c r="O398" s="9"/>
      <c r="P398" s="9"/>
      <c r="Q398" s="9"/>
    </row>
    <row r="399" spans="1:17" s="2" customFormat="1" x14ac:dyDescent="0.25">
      <c r="A399" s="4"/>
      <c r="B399" s="46"/>
      <c r="D399" s="85"/>
      <c r="E399" s="85"/>
      <c r="F399" s="120"/>
      <c r="G399" s="120"/>
      <c r="H399" s="120"/>
      <c r="I399" s="120"/>
      <c r="J399" s="120"/>
      <c r="L399" s="9"/>
      <c r="M399" s="9"/>
      <c r="N399" s="9"/>
      <c r="O399" s="9"/>
      <c r="P399" s="9"/>
      <c r="Q399" s="9"/>
    </row>
    <row r="400" spans="1:17" s="2" customFormat="1" x14ac:dyDescent="0.25">
      <c r="A400" s="4"/>
      <c r="B400" s="46"/>
      <c r="D400" s="85"/>
      <c r="E400" s="85"/>
      <c r="F400" s="120"/>
      <c r="G400" s="120"/>
      <c r="H400" s="120"/>
      <c r="I400" s="120"/>
      <c r="J400" s="120"/>
      <c r="L400" s="9"/>
      <c r="M400" s="9"/>
      <c r="N400" s="9"/>
      <c r="O400" s="9"/>
      <c r="P400" s="9"/>
      <c r="Q400" s="9"/>
    </row>
    <row r="401" spans="1:17" s="2" customFormat="1" x14ac:dyDescent="0.25">
      <c r="A401" s="4"/>
      <c r="B401" s="46"/>
      <c r="D401" s="85"/>
      <c r="E401" s="85"/>
      <c r="F401" s="120"/>
      <c r="G401" s="120"/>
      <c r="H401" s="120"/>
      <c r="I401" s="120"/>
      <c r="J401" s="120"/>
      <c r="L401" s="9"/>
      <c r="M401" s="9"/>
      <c r="N401" s="9"/>
      <c r="O401" s="9"/>
      <c r="P401" s="9"/>
      <c r="Q401" s="9"/>
    </row>
    <row r="402" spans="1:17" s="2" customFormat="1" x14ac:dyDescent="0.25">
      <c r="A402" s="4"/>
      <c r="B402" s="46"/>
      <c r="D402" s="85"/>
      <c r="E402" s="85"/>
      <c r="F402" s="120"/>
      <c r="G402" s="120"/>
      <c r="H402" s="120"/>
      <c r="I402" s="120"/>
      <c r="J402" s="120"/>
      <c r="L402" s="9"/>
      <c r="M402" s="9"/>
      <c r="N402" s="9"/>
      <c r="O402" s="9"/>
      <c r="P402" s="9"/>
      <c r="Q402" s="9"/>
    </row>
    <row r="403" spans="1:17" s="2" customFormat="1" x14ac:dyDescent="0.25">
      <c r="A403" s="4"/>
      <c r="B403" s="46"/>
      <c r="D403" s="85"/>
      <c r="E403" s="85"/>
      <c r="F403" s="120"/>
      <c r="G403" s="120"/>
      <c r="H403" s="120"/>
      <c r="I403" s="120"/>
      <c r="J403" s="120"/>
      <c r="L403" s="9"/>
      <c r="M403" s="9"/>
      <c r="N403" s="9"/>
      <c r="O403" s="9"/>
      <c r="P403" s="9"/>
      <c r="Q403" s="9"/>
    </row>
    <row r="404" spans="1:17" s="2" customFormat="1" x14ac:dyDescent="0.25">
      <c r="A404" s="4"/>
      <c r="B404" s="46"/>
      <c r="D404" s="85"/>
      <c r="E404" s="85"/>
      <c r="F404" s="120"/>
      <c r="G404" s="120"/>
      <c r="H404" s="120"/>
      <c r="I404" s="120"/>
      <c r="J404" s="120"/>
      <c r="L404" s="9"/>
      <c r="M404" s="9"/>
      <c r="N404" s="9"/>
      <c r="O404" s="9"/>
      <c r="P404" s="9"/>
      <c r="Q404" s="9"/>
    </row>
    <row r="405" spans="1:17" s="2" customFormat="1" x14ac:dyDescent="0.25">
      <c r="A405" s="4"/>
      <c r="B405" s="46"/>
      <c r="D405" s="85"/>
      <c r="E405" s="85"/>
      <c r="F405" s="120"/>
      <c r="G405" s="120"/>
      <c r="H405" s="120"/>
      <c r="I405" s="120"/>
      <c r="J405" s="120"/>
      <c r="L405" s="9"/>
      <c r="M405" s="9"/>
      <c r="N405" s="9"/>
      <c r="O405" s="9"/>
      <c r="P405" s="9"/>
      <c r="Q405" s="9"/>
    </row>
    <row r="406" spans="1:17" s="2" customFormat="1" x14ac:dyDescent="0.25">
      <c r="A406" s="4"/>
      <c r="B406" s="46"/>
      <c r="D406" s="85"/>
      <c r="E406" s="85"/>
      <c r="F406" s="120"/>
      <c r="G406" s="120"/>
      <c r="H406" s="120"/>
      <c r="I406" s="120"/>
      <c r="J406" s="120"/>
      <c r="L406" s="9"/>
      <c r="M406" s="9"/>
      <c r="N406" s="9"/>
      <c r="O406" s="9"/>
      <c r="P406" s="9"/>
      <c r="Q406" s="9"/>
    </row>
    <row r="407" spans="1:17" s="2" customFormat="1" x14ac:dyDescent="0.25">
      <c r="A407" s="4"/>
      <c r="B407" s="46"/>
      <c r="D407" s="85"/>
      <c r="E407" s="85"/>
      <c r="F407" s="120"/>
      <c r="G407" s="120"/>
      <c r="H407" s="120"/>
      <c r="I407" s="120"/>
      <c r="J407" s="120"/>
      <c r="L407" s="9"/>
      <c r="M407" s="9"/>
      <c r="N407" s="9"/>
      <c r="O407" s="9"/>
      <c r="P407" s="9"/>
      <c r="Q407" s="9"/>
    </row>
    <row r="408" spans="1:17" s="2" customFormat="1" x14ac:dyDescent="0.25">
      <c r="A408" s="4"/>
      <c r="B408" s="46"/>
      <c r="D408" s="85"/>
      <c r="E408" s="85"/>
      <c r="F408" s="120"/>
      <c r="G408" s="120"/>
      <c r="H408" s="120"/>
      <c r="I408" s="120"/>
      <c r="J408" s="120"/>
      <c r="L408" s="9"/>
      <c r="M408" s="9"/>
      <c r="N408" s="9"/>
      <c r="O408" s="9"/>
      <c r="P408" s="9"/>
      <c r="Q408" s="9"/>
    </row>
    <row r="409" spans="1:17" s="2" customFormat="1" x14ac:dyDescent="0.25">
      <c r="A409" s="4"/>
      <c r="B409" s="46"/>
      <c r="D409" s="85"/>
      <c r="E409" s="85"/>
      <c r="F409" s="120"/>
      <c r="G409" s="120"/>
      <c r="H409" s="120"/>
      <c r="I409" s="120"/>
      <c r="J409" s="120"/>
      <c r="L409" s="9"/>
      <c r="M409" s="9"/>
      <c r="N409" s="9"/>
      <c r="O409" s="9"/>
      <c r="P409" s="9"/>
      <c r="Q409" s="9"/>
    </row>
    <row r="410" spans="1:17" s="2" customFormat="1" x14ac:dyDescent="0.25">
      <c r="A410" s="4"/>
      <c r="B410" s="46"/>
      <c r="D410" s="85"/>
      <c r="E410" s="85"/>
      <c r="F410" s="120"/>
      <c r="G410" s="120"/>
      <c r="H410" s="120"/>
      <c r="I410" s="120"/>
      <c r="J410" s="120"/>
      <c r="L410" s="9"/>
      <c r="M410" s="9"/>
      <c r="N410" s="9"/>
      <c r="O410" s="9"/>
      <c r="P410" s="9"/>
      <c r="Q410" s="9"/>
    </row>
    <row r="411" spans="1:17" s="2" customFormat="1" x14ac:dyDescent="0.25">
      <c r="A411" s="4"/>
      <c r="B411" s="46"/>
      <c r="D411" s="85"/>
      <c r="E411" s="85"/>
      <c r="F411" s="120"/>
      <c r="G411" s="120"/>
      <c r="H411" s="120"/>
      <c r="I411" s="120"/>
      <c r="J411" s="120"/>
      <c r="L411" s="9"/>
      <c r="M411" s="9"/>
      <c r="N411" s="9"/>
      <c r="O411" s="9"/>
      <c r="P411" s="9"/>
      <c r="Q411" s="9"/>
    </row>
    <row r="412" spans="1:17" s="2" customFormat="1" x14ac:dyDescent="0.25">
      <c r="A412" s="4"/>
      <c r="B412" s="46"/>
      <c r="D412" s="85"/>
      <c r="E412" s="85"/>
      <c r="F412" s="120"/>
      <c r="G412" s="120"/>
      <c r="H412" s="120"/>
      <c r="I412" s="120"/>
      <c r="J412" s="120"/>
      <c r="L412" s="9"/>
      <c r="M412" s="9"/>
      <c r="N412" s="9"/>
      <c r="O412" s="9"/>
      <c r="P412" s="9"/>
      <c r="Q412" s="9"/>
    </row>
    <row r="413" spans="1:17" s="2" customFormat="1" x14ac:dyDescent="0.25">
      <c r="A413" s="4"/>
      <c r="B413" s="46"/>
      <c r="D413" s="85"/>
      <c r="E413" s="85"/>
      <c r="F413" s="120"/>
      <c r="G413" s="120"/>
      <c r="H413" s="120"/>
      <c r="I413" s="120"/>
      <c r="J413" s="120"/>
      <c r="L413" s="9"/>
      <c r="M413" s="9"/>
      <c r="N413" s="9"/>
      <c r="O413" s="9"/>
      <c r="P413" s="9"/>
      <c r="Q413" s="9"/>
    </row>
    <row r="414" spans="1:17" s="2" customFormat="1" x14ac:dyDescent="0.25">
      <c r="A414" s="4"/>
      <c r="B414" s="46"/>
      <c r="D414" s="85"/>
      <c r="E414" s="85"/>
      <c r="F414" s="120"/>
      <c r="G414" s="120"/>
      <c r="H414" s="120"/>
      <c r="I414" s="120"/>
      <c r="J414" s="120"/>
      <c r="L414" s="9"/>
      <c r="M414" s="9"/>
      <c r="N414" s="9"/>
      <c r="O414" s="9"/>
      <c r="P414" s="9"/>
      <c r="Q414" s="9"/>
    </row>
    <row r="415" spans="1:17" s="2" customFormat="1" x14ac:dyDescent="0.25">
      <c r="A415" s="4"/>
      <c r="B415" s="46"/>
      <c r="D415" s="85"/>
      <c r="E415" s="85"/>
      <c r="F415" s="120"/>
      <c r="G415" s="120"/>
      <c r="H415" s="120"/>
      <c r="I415" s="120"/>
      <c r="J415" s="120"/>
      <c r="L415" s="9"/>
      <c r="M415" s="9"/>
      <c r="N415" s="9"/>
      <c r="O415" s="9"/>
      <c r="P415" s="9"/>
      <c r="Q415" s="9"/>
    </row>
    <row r="416" spans="1:17" s="2" customFormat="1" x14ac:dyDescent="0.25">
      <c r="A416" s="4"/>
      <c r="B416" s="46"/>
      <c r="D416" s="85"/>
      <c r="E416" s="85"/>
      <c r="F416" s="120"/>
      <c r="G416" s="120"/>
      <c r="H416" s="120"/>
      <c r="I416" s="120"/>
      <c r="J416" s="120"/>
      <c r="L416" s="9"/>
      <c r="M416" s="9"/>
      <c r="N416" s="9"/>
      <c r="O416" s="9"/>
      <c r="P416" s="9"/>
      <c r="Q416" s="9"/>
    </row>
    <row r="417" spans="1:17" s="2" customFormat="1" x14ac:dyDescent="0.25">
      <c r="A417" s="4"/>
      <c r="B417" s="46"/>
      <c r="D417" s="85"/>
      <c r="E417" s="85"/>
      <c r="F417" s="120"/>
      <c r="G417" s="120"/>
      <c r="H417" s="120"/>
      <c r="I417" s="120"/>
      <c r="J417" s="120"/>
      <c r="L417" s="9"/>
      <c r="M417" s="9"/>
      <c r="N417" s="9"/>
      <c r="O417" s="9"/>
      <c r="P417" s="9"/>
      <c r="Q417" s="9"/>
    </row>
    <row r="418" spans="1:17" s="2" customFormat="1" x14ac:dyDescent="0.25">
      <c r="A418" s="4"/>
      <c r="B418" s="46"/>
      <c r="D418" s="85"/>
      <c r="E418" s="85"/>
      <c r="F418" s="120"/>
      <c r="G418" s="120"/>
      <c r="H418" s="120"/>
      <c r="I418" s="120"/>
      <c r="J418" s="120"/>
      <c r="L418" s="9"/>
      <c r="M418" s="9"/>
      <c r="N418" s="9"/>
      <c r="O418" s="9"/>
      <c r="P418" s="9"/>
      <c r="Q418" s="9"/>
    </row>
    <row r="419" spans="1:17" s="2" customFormat="1" x14ac:dyDescent="0.25">
      <c r="A419" s="4"/>
      <c r="B419" s="46"/>
      <c r="D419" s="85"/>
      <c r="E419" s="85"/>
      <c r="F419" s="120"/>
      <c r="G419" s="120"/>
      <c r="H419" s="120"/>
      <c r="I419" s="120"/>
      <c r="J419" s="120"/>
      <c r="L419" s="9"/>
      <c r="M419" s="9"/>
      <c r="N419" s="9"/>
      <c r="O419" s="9"/>
      <c r="P419" s="9"/>
      <c r="Q419" s="9"/>
    </row>
    <row r="420" spans="1:17" s="2" customFormat="1" x14ac:dyDescent="0.25">
      <c r="A420" s="4"/>
      <c r="B420" s="46"/>
      <c r="D420" s="85"/>
      <c r="E420" s="85"/>
      <c r="F420" s="120"/>
      <c r="G420" s="120"/>
      <c r="H420" s="120"/>
      <c r="I420" s="120"/>
      <c r="J420" s="120"/>
      <c r="L420" s="9"/>
      <c r="M420" s="9"/>
      <c r="N420" s="9"/>
      <c r="O420" s="9"/>
      <c r="P420" s="9"/>
      <c r="Q420" s="9"/>
    </row>
    <row r="421" spans="1:17" s="2" customFormat="1" x14ac:dyDescent="0.25">
      <c r="A421" s="4"/>
      <c r="B421" s="46"/>
      <c r="D421" s="85"/>
      <c r="E421" s="85"/>
      <c r="F421" s="120"/>
      <c r="G421" s="120"/>
      <c r="H421" s="120"/>
      <c r="I421" s="120"/>
      <c r="J421" s="120"/>
      <c r="L421" s="9"/>
      <c r="M421" s="9"/>
      <c r="N421" s="9"/>
      <c r="O421" s="9"/>
      <c r="P421" s="9"/>
      <c r="Q421" s="9"/>
    </row>
    <row r="422" spans="1:17" s="2" customFormat="1" x14ac:dyDescent="0.25">
      <c r="A422" s="4"/>
      <c r="B422" s="46"/>
      <c r="D422" s="85"/>
      <c r="E422" s="85"/>
      <c r="F422" s="120"/>
      <c r="G422" s="120"/>
      <c r="H422" s="120"/>
      <c r="I422" s="120"/>
      <c r="J422" s="120"/>
      <c r="L422" s="9"/>
      <c r="M422" s="9"/>
      <c r="N422" s="9"/>
      <c r="O422" s="9"/>
      <c r="P422" s="9"/>
      <c r="Q422" s="9"/>
    </row>
    <row r="423" spans="1:17" s="2" customFormat="1" x14ac:dyDescent="0.25">
      <c r="A423" s="4"/>
      <c r="B423" s="46"/>
      <c r="D423" s="85"/>
      <c r="E423" s="85"/>
      <c r="F423" s="120"/>
      <c r="G423" s="120"/>
      <c r="H423" s="120"/>
      <c r="I423" s="120"/>
      <c r="J423" s="120"/>
      <c r="L423" s="9"/>
      <c r="M423" s="9"/>
      <c r="N423" s="9"/>
      <c r="O423" s="9"/>
      <c r="P423" s="9"/>
      <c r="Q423" s="9"/>
    </row>
    <row r="424" spans="1:17" s="2" customFormat="1" x14ac:dyDescent="0.25">
      <c r="A424" s="4"/>
      <c r="B424" s="46"/>
      <c r="D424" s="85"/>
      <c r="E424" s="85"/>
      <c r="F424" s="120"/>
      <c r="G424" s="120"/>
      <c r="H424" s="120"/>
      <c r="I424" s="120"/>
      <c r="J424" s="120"/>
      <c r="L424" s="9"/>
      <c r="M424" s="9"/>
      <c r="N424" s="9"/>
      <c r="O424" s="9"/>
      <c r="P424" s="9"/>
      <c r="Q424" s="9"/>
    </row>
    <row r="425" spans="1:17" s="2" customFormat="1" x14ac:dyDescent="0.25">
      <c r="A425" s="4"/>
      <c r="B425" s="46"/>
      <c r="D425" s="85"/>
      <c r="E425" s="85"/>
      <c r="F425" s="120"/>
      <c r="G425" s="120"/>
      <c r="H425" s="120"/>
      <c r="I425" s="120"/>
      <c r="J425" s="120"/>
      <c r="L425" s="9"/>
      <c r="M425" s="9"/>
      <c r="N425" s="9"/>
      <c r="O425" s="9"/>
      <c r="P425" s="9"/>
      <c r="Q425" s="9"/>
    </row>
    <row r="426" spans="1:17" s="2" customFormat="1" x14ac:dyDescent="0.25">
      <c r="A426" s="4"/>
      <c r="B426" s="46"/>
      <c r="D426" s="85"/>
      <c r="E426" s="85"/>
      <c r="F426" s="120"/>
      <c r="G426" s="120"/>
      <c r="H426" s="120"/>
      <c r="I426" s="120"/>
      <c r="J426" s="120"/>
      <c r="L426" s="9"/>
      <c r="M426" s="9"/>
      <c r="N426" s="9"/>
      <c r="O426" s="9"/>
      <c r="P426" s="9"/>
      <c r="Q426" s="9"/>
    </row>
    <row r="427" spans="1:17" s="2" customFormat="1" x14ac:dyDescent="0.25">
      <c r="A427" s="4"/>
      <c r="B427" s="46"/>
      <c r="D427" s="85"/>
      <c r="E427" s="85"/>
      <c r="F427" s="120"/>
      <c r="G427" s="120"/>
      <c r="H427" s="120"/>
      <c r="I427" s="120"/>
      <c r="J427" s="120"/>
      <c r="L427" s="9"/>
      <c r="M427" s="9"/>
      <c r="N427" s="9"/>
      <c r="O427" s="9"/>
      <c r="P427" s="9"/>
      <c r="Q427" s="9"/>
    </row>
    <row r="428" spans="1:17" s="2" customFormat="1" x14ac:dyDescent="0.25">
      <c r="A428" s="4"/>
      <c r="B428" s="46"/>
      <c r="D428" s="85"/>
      <c r="E428" s="85"/>
      <c r="F428" s="120"/>
      <c r="G428" s="120"/>
      <c r="H428" s="120"/>
      <c r="I428" s="120"/>
      <c r="J428" s="120"/>
      <c r="L428" s="9"/>
      <c r="M428" s="9"/>
      <c r="N428" s="9"/>
      <c r="O428" s="9"/>
      <c r="P428" s="9"/>
      <c r="Q428" s="9"/>
    </row>
    <row r="429" spans="1:17" s="2" customFormat="1" x14ac:dyDescent="0.25">
      <c r="A429" s="4"/>
      <c r="B429" s="46"/>
      <c r="D429" s="85"/>
      <c r="E429" s="85"/>
      <c r="F429" s="120"/>
      <c r="G429" s="120"/>
      <c r="H429" s="120"/>
      <c r="I429" s="120"/>
      <c r="J429" s="120"/>
      <c r="L429" s="9"/>
      <c r="M429" s="9"/>
      <c r="N429" s="9"/>
      <c r="O429" s="9"/>
      <c r="P429" s="9"/>
      <c r="Q429" s="9"/>
    </row>
    <row r="430" spans="1:17" s="2" customFormat="1" x14ac:dyDescent="0.25">
      <c r="A430" s="4"/>
      <c r="B430" s="46"/>
      <c r="D430" s="85"/>
      <c r="E430" s="85"/>
      <c r="F430" s="120"/>
      <c r="G430" s="120"/>
      <c r="H430" s="120"/>
      <c r="I430" s="120"/>
      <c r="J430" s="120"/>
      <c r="L430" s="9"/>
      <c r="M430" s="9"/>
      <c r="N430" s="9"/>
      <c r="O430" s="9"/>
      <c r="P430" s="9"/>
      <c r="Q430" s="9"/>
    </row>
    <row r="431" spans="1:17" s="2" customFormat="1" x14ac:dyDescent="0.25">
      <c r="A431" s="4"/>
      <c r="B431" s="46"/>
      <c r="D431" s="85"/>
      <c r="E431" s="85"/>
      <c r="F431" s="120"/>
      <c r="G431" s="120"/>
      <c r="H431" s="120"/>
      <c r="I431" s="120"/>
      <c r="J431" s="120"/>
      <c r="L431" s="9"/>
      <c r="M431" s="9"/>
      <c r="N431" s="9"/>
      <c r="O431" s="9"/>
      <c r="P431" s="9"/>
      <c r="Q431" s="9"/>
    </row>
    <row r="432" spans="1:17" s="2" customFormat="1" x14ac:dyDescent="0.25">
      <c r="A432" s="4"/>
      <c r="B432" s="46"/>
      <c r="D432" s="85"/>
      <c r="E432" s="85"/>
      <c r="F432" s="120"/>
      <c r="G432" s="120"/>
      <c r="H432" s="120"/>
      <c r="I432" s="120"/>
      <c r="J432" s="120"/>
      <c r="L432" s="9"/>
      <c r="M432" s="9"/>
      <c r="N432" s="9"/>
      <c r="O432" s="9"/>
      <c r="P432" s="9"/>
      <c r="Q432" s="9"/>
    </row>
    <row r="433" spans="1:17" s="2" customFormat="1" x14ac:dyDescent="0.25">
      <c r="A433" s="4"/>
      <c r="B433" s="46"/>
      <c r="D433" s="85"/>
      <c r="E433" s="85"/>
      <c r="F433" s="120"/>
      <c r="G433" s="120"/>
      <c r="H433" s="120"/>
      <c r="I433" s="120"/>
      <c r="J433" s="120"/>
      <c r="L433" s="9"/>
      <c r="M433" s="9"/>
      <c r="N433" s="9"/>
      <c r="O433" s="9"/>
      <c r="P433" s="9"/>
      <c r="Q433" s="9"/>
    </row>
    <row r="434" spans="1:17" s="2" customFormat="1" x14ac:dyDescent="0.25">
      <c r="A434" s="4"/>
      <c r="B434" s="46"/>
      <c r="D434" s="85"/>
      <c r="E434" s="85"/>
      <c r="F434" s="120"/>
      <c r="G434" s="120"/>
      <c r="H434" s="120"/>
      <c r="I434" s="120"/>
      <c r="J434" s="120"/>
      <c r="L434" s="9"/>
      <c r="M434" s="9"/>
      <c r="N434" s="9"/>
      <c r="O434" s="9"/>
      <c r="P434" s="9"/>
      <c r="Q434" s="9"/>
    </row>
    <row r="435" spans="1:17" s="2" customFormat="1" x14ac:dyDescent="0.25">
      <c r="A435" s="4"/>
      <c r="B435" s="46"/>
      <c r="D435" s="85"/>
      <c r="E435" s="85"/>
      <c r="F435" s="120"/>
      <c r="G435" s="120"/>
      <c r="H435" s="120"/>
      <c r="I435" s="120"/>
      <c r="J435" s="120"/>
      <c r="L435" s="9"/>
      <c r="M435" s="9"/>
      <c r="N435" s="9"/>
      <c r="O435" s="9"/>
      <c r="P435" s="9"/>
      <c r="Q435" s="9"/>
    </row>
    <row r="436" spans="1:17" s="2" customFormat="1" x14ac:dyDescent="0.25">
      <c r="A436" s="4"/>
      <c r="B436" s="46"/>
      <c r="D436" s="85"/>
      <c r="E436" s="85"/>
      <c r="F436" s="120"/>
      <c r="G436" s="120"/>
      <c r="H436" s="120"/>
      <c r="I436" s="120"/>
      <c r="J436" s="120"/>
      <c r="L436" s="9"/>
      <c r="M436" s="9"/>
      <c r="N436" s="9"/>
      <c r="O436" s="9"/>
      <c r="P436" s="9"/>
      <c r="Q436" s="9"/>
    </row>
    <row r="437" spans="1:17" s="2" customFormat="1" x14ac:dyDescent="0.25">
      <c r="A437" s="4"/>
      <c r="B437" s="46"/>
      <c r="D437" s="85"/>
      <c r="E437" s="85"/>
      <c r="F437" s="120"/>
      <c r="G437" s="120"/>
      <c r="H437" s="120"/>
      <c r="I437" s="120"/>
      <c r="J437" s="120"/>
      <c r="L437" s="9"/>
      <c r="M437" s="9"/>
      <c r="N437" s="9"/>
      <c r="O437" s="9"/>
      <c r="P437" s="9"/>
      <c r="Q437" s="9"/>
    </row>
    <row r="438" spans="1:17" s="2" customFormat="1" x14ac:dyDescent="0.25">
      <c r="A438" s="4"/>
      <c r="B438" s="46"/>
      <c r="D438" s="85"/>
      <c r="E438" s="85"/>
      <c r="F438" s="120"/>
      <c r="G438" s="120"/>
      <c r="H438" s="120"/>
      <c r="I438" s="120"/>
      <c r="J438" s="120"/>
      <c r="L438" s="9"/>
      <c r="M438" s="9"/>
      <c r="N438" s="9"/>
      <c r="O438" s="9"/>
      <c r="P438" s="9"/>
      <c r="Q438" s="9"/>
    </row>
    <row r="439" spans="1:17" s="2" customFormat="1" x14ac:dyDescent="0.25">
      <c r="A439" s="4"/>
      <c r="B439" s="46"/>
      <c r="D439" s="85"/>
      <c r="E439" s="85"/>
      <c r="F439" s="120"/>
      <c r="G439" s="120"/>
      <c r="H439" s="120"/>
      <c r="I439" s="120"/>
      <c r="J439" s="120"/>
      <c r="L439" s="9"/>
      <c r="M439" s="9"/>
      <c r="N439" s="9"/>
      <c r="O439" s="9"/>
      <c r="P439" s="9"/>
      <c r="Q439" s="9"/>
    </row>
    <row r="440" spans="1:17" s="2" customFormat="1" x14ac:dyDescent="0.25">
      <c r="A440" s="4"/>
      <c r="B440" s="46"/>
      <c r="D440" s="85"/>
      <c r="E440" s="85"/>
      <c r="F440" s="120"/>
      <c r="G440" s="120"/>
      <c r="H440" s="120"/>
      <c r="I440" s="120"/>
      <c r="J440" s="120"/>
      <c r="L440" s="9"/>
      <c r="M440" s="9"/>
      <c r="N440" s="9"/>
      <c r="O440" s="9"/>
      <c r="P440" s="9"/>
      <c r="Q440" s="9"/>
    </row>
    <row r="441" spans="1:17" s="2" customFormat="1" x14ac:dyDescent="0.25">
      <c r="A441" s="4"/>
      <c r="B441" s="46"/>
      <c r="D441" s="85"/>
      <c r="E441" s="85"/>
      <c r="F441" s="120"/>
      <c r="G441" s="120"/>
      <c r="H441" s="120"/>
      <c r="I441" s="120"/>
      <c r="J441" s="120"/>
      <c r="L441" s="9"/>
      <c r="M441" s="9"/>
      <c r="N441" s="9"/>
      <c r="O441" s="9"/>
      <c r="P441" s="9"/>
      <c r="Q441" s="9"/>
    </row>
    <row r="442" spans="1:17" s="2" customFormat="1" x14ac:dyDescent="0.25">
      <c r="A442" s="4"/>
      <c r="B442" s="46"/>
      <c r="D442" s="85"/>
      <c r="E442" s="85"/>
      <c r="F442" s="120"/>
      <c r="G442" s="120"/>
      <c r="H442" s="120"/>
      <c r="I442" s="120"/>
      <c r="J442" s="120"/>
      <c r="L442" s="9"/>
      <c r="M442" s="9"/>
      <c r="N442" s="9"/>
      <c r="O442" s="9"/>
      <c r="P442" s="9"/>
      <c r="Q442" s="9"/>
    </row>
    <row r="443" spans="1:17" s="2" customFormat="1" x14ac:dyDescent="0.25">
      <c r="A443" s="4"/>
      <c r="B443" s="46"/>
      <c r="D443" s="85"/>
      <c r="E443" s="85"/>
      <c r="F443" s="120"/>
      <c r="G443" s="120"/>
      <c r="H443" s="120"/>
      <c r="I443" s="120"/>
      <c r="J443" s="120"/>
      <c r="L443" s="9"/>
      <c r="M443" s="9"/>
      <c r="N443" s="9"/>
      <c r="O443" s="9"/>
      <c r="P443" s="9"/>
      <c r="Q443" s="9"/>
    </row>
    <row r="444" spans="1:17" s="2" customFormat="1" x14ac:dyDescent="0.25">
      <c r="A444" s="4"/>
      <c r="B444" s="46"/>
      <c r="D444" s="85"/>
      <c r="E444" s="85"/>
      <c r="F444" s="120"/>
      <c r="G444" s="120"/>
      <c r="H444" s="120"/>
      <c r="I444" s="120"/>
      <c r="J444" s="120"/>
      <c r="L444" s="9"/>
      <c r="M444" s="9"/>
      <c r="N444" s="9"/>
      <c r="O444" s="9"/>
      <c r="P444" s="9"/>
      <c r="Q444" s="9"/>
    </row>
    <row r="445" spans="1:17" s="2" customFormat="1" x14ac:dyDescent="0.25">
      <c r="A445" s="4"/>
      <c r="B445" s="46"/>
      <c r="D445" s="85"/>
      <c r="E445" s="85"/>
      <c r="F445" s="120"/>
      <c r="G445" s="120"/>
      <c r="H445" s="120"/>
      <c r="I445" s="120"/>
      <c r="J445" s="120"/>
      <c r="L445" s="9"/>
      <c r="M445" s="9"/>
      <c r="N445" s="9"/>
      <c r="O445" s="9"/>
      <c r="P445" s="9"/>
      <c r="Q445" s="9"/>
    </row>
    <row r="446" spans="1:17" s="2" customFormat="1" x14ac:dyDescent="0.25">
      <c r="A446" s="4"/>
      <c r="B446" s="46"/>
      <c r="D446" s="85"/>
      <c r="E446" s="85"/>
      <c r="F446" s="120"/>
      <c r="G446" s="120"/>
      <c r="H446" s="120"/>
      <c r="I446" s="120"/>
      <c r="J446" s="120"/>
      <c r="L446" s="9"/>
      <c r="M446" s="9"/>
      <c r="N446" s="9"/>
      <c r="O446" s="9"/>
      <c r="P446" s="9"/>
      <c r="Q446" s="9"/>
    </row>
    <row r="447" spans="1:17" s="2" customFormat="1" x14ac:dyDescent="0.25">
      <c r="A447" s="4"/>
      <c r="B447" s="46"/>
      <c r="D447" s="85"/>
      <c r="E447" s="85"/>
      <c r="F447" s="120"/>
      <c r="G447" s="120"/>
      <c r="H447" s="120"/>
      <c r="I447" s="120"/>
      <c r="J447" s="120"/>
      <c r="L447" s="9"/>
      <c r="M447" s="9"/>
      <c r="N447" s="9"/>
      <c r="O447" s="9"/>
      <c r="P447" s="9"/>
      <c r="Q447" s="9"/>
    </row>
    <row r="448" spans="1:17" s="2" customFormat="1" x14ac:dyDescent="0.25">
      <c r="A448" s="4"/>
      <c r="B448" s="46"/>
      <c r="D448" s="85"/>
      <c r="E448" s="85"/>
      <c r="F448" s="120"/>
      <c r="G448" s="120"/>
      <c r="H448" s="120"/>
      <c r="I448" s="120"/>
      <c r="J448" s="120"/>
      <c r="L448" s="9"/>
      <c r="M448" s="9"/>
      <c r="N448" s="9"/>
      <c r="O448" s="9"/>
      <c r="P448" s="9"/>
      <c r="Q448" s="9"/>
    </row>
    <row r="449" spans="1:17" s="2" customFormat="1" x14ac:dyDescent="0.25">
      <c r="A449" s="4"/>
      <c r="B449" s="46"/>
      <c r="D449" s="85"/>
      <c r="E449" s="85"/>
      <c r="F449" s="120"/>
      <c r="G449" s="120"/>
      <c r="H449" s="120"/>
      <c r="I449" s="120"/>
      <c r="J449" s="120"/>
      <c r="L449" s="9"/>
      <c r="M449" s="9"/>
      <c r="N449" s="9"/>
      <c r="O449" s="9"/>
      <c r="P449" s="9"/>
      <c r="Q449" s="9"/>
    </row>
    <row r="450" spans="1:17" s="2" customFormat="1" x14ac:dyDescent="0.25">
      <c r="A450" s="4"/>
      <c r="B450" s="46"/>
      <c r="D450" s="85"/>
      <c r="E450" s="85"/>
      <c r="F450" s="120"/>
      <c r="G450" s="120"/>
      <c r="H450" s="120"/>
      <c r="I450" s="120"/>
      <c r="J450" s="120"/>
      <c r="L450" s="9"/>
      <c r="M450" s="9"/>
      <c r="N450" s="9"/>
      <c r="O450" s="9"/>
      <c r="P450" s="9"/>
      <c r="Q450" s="9"/>
    </row>
    <row r="451" spans="1:17" s="2" customFormat="1" x14ac:dyDescent="0.25">
      <c r="A451" s="4"/>
      <c r="B451" s="46"/>
      <c r="D451" s="85"/>
      <c r="E451" s="85"/>
      <c r="F451" s="120"/>
      <c r="G451" s="120"/>
      <c r="H451" s="120"/>
      <c r="I451" s="120"/>
      <c r="J451" s="120"/>
      <c r="L451" s="9"/>
      <c r="M451" s="9"/>
      <c r="N451" s="9"/>
      <c r="O451" s="9"/>
      <c r="P451" s="9"/>
      <c r="Q451" s="9"/>
    </row>
    <row r="452" spans="1:17" s="2" customFormat="1" x14ac:dyDescent="0.25">
      <c r="A452" s="4"/>
      <c r="B452" s="46"/>
      <c r="D452" s="85"/>
      <c r="E452" s="85"/>
      <c r="F452" s="120"/>
      <c r="G452" s="120"/>
      <c r="H452" s="120"/>
      <c r="I452" s="120"/>
      <c r="J452" s="120"/>
      <c r="L452" s="9"/>
      <c r="M452" s="9"/>
      <c r="N452" s="9"/>
      <c r="O452" s="9"/>
      <c r="P452" s="9"/>
      <c r="Q452" s="9"/>
    </row>
    <row r="453" spans="1:17" s="2" customFormat="1" x14ac:dyDescent="0.25">
      <c r="A453" s="4"/>
      <c r="B453" s="46"/>
      <c r="D453" s="85"/>
      <c r="E453" s="85"/>
      <c r="F453" s="120"/>
      <c r="G453" s="120"/>
      <c r="H453" s="120"/>
      <c r="I453" s="120"/>
      <c r="J453" s="120"/>
      <c r="L453" s="9"/>
      <c r="M453" s="9"/>
      <c r="N453" s="9"/>
      <c r="O453" s="9"/>
      <c r="P453" s="9"/>
      <c r="Q453" s="9"/>
    </row>
    <row r="454" spans="1:17" s="2" customFormat="1" x14ac:dyDescent="0.25">
      <c r="A454" s="4"/>
      <c r="B454" s="46"/>
      <c r="D454" s="85"/>
      <c r="E454" s="85"/>
      <c r="F454" s="120"/>
      <c r="G454" s="120"/>
      <c r="H454" s="120"/>
      <c r="I454" s="120"/>
      <c r="J454" s="120"/>
      <c r="L454" s="9"/>
      <c r="M454" s="9"/>
      <c r="N454" s="9"/>
      <c r="O454" s="9"/>
      <c r="P454" s="9"/>
      <c r="Q454" s="9"/>
    </row>
    <row r="455" spans="1:17" s="2" customFormat="1" x14ac:dyDescent="0.25">
      <c r="A455" s="4"/>
      <c r="B455" s="46"/>
      <c r="D455" s="85"/>
      <c r="E455" s="85"/>
      <c r="F455" s="120"/>
      <c r="G455" s="120"/>
      <c r="H455" s="120"/>
      <c r="I455" s="120"/>
      <c r="J455" s="120"/>
      <c r="L455" s="9"/>
      <c r="M455" s="9"/>
      <c r="N455" s="9"/>
      <c r="O455" s="9"/>
      <c r="P455" s="9"/>
      <c r="Q455" s="9"/>
    </row>
    <row r="456" spans="1:17" s="2" customFormat="1" x14ac:dyDescent="0.25">
      <c r="A456" s="4"/>
      <c r="B456" s="46"/>
      <c r="D456" s="85"/>
      <c r="E456" s="85"/>
      <c r="F456" s="120"/>
      <c r="G456" s="120"/>
      <c r="H456" s="120"/>
      <c r="I456" s="120"/>
      <c r="J456" s="120"/>
      <c r="L456" s="9"/>
      <c r="M456" s="9"/>
      <c r="N456" s="9"/>
      <c r="O456" s="9"/>
      <c r="P456" s="9"/>
      <c r="Q456" s="9"/>
    </row>
    <row r="457" spans="1:17" s="2" customFormat="1" x14ac:dyDescent="0.25">
      <c r="A457" s="4"/>
      <c r="B457" s="46"/>
      <c r="D457" s="85"/>
      <c r="E457" s="85"/>
      <c r="F457" s="120"/>
      <c r="G457" s="120"/>
      <c r="H457" s="120"/>
      <c r="I457" s="120"/>
      <c r="J457" s="120"/>
      <c r="L457" s="9"/>
      <c r="M457" s="9"/>
      <c r="N457" s="9"/>
      <c r="O457" s="9"/>
      <c r="P457" s="9"/>
      <c r="Q457" s="9"/>
    </row>
    <row r="458" spans="1:17" s="2" customFormat="1" x14ac:dyDescent="0.25">
      <c r="A458" s="4"/>
      <c r="B458" s="46"/>
      <c r="D458" s="85"/>
      <c r="E458" s="85"/>
      <c r="F458" s="120"/>
      <c r="G458" s="120"/>
      <c r="H458" s="120"/>
      <c r="I458" s="120"/>
      <c r="J458" s="120"/>
      <c r="L458" s="9"/>
      <c r="M458" s="9"/>
      <c r="N458" s="9"/>
      <c r="O458" s="9"/>
      <c r="P458" s="9"/>
      <c r="Q458" s="9"/>
    </row>
    <row r="459" spans="1:17" s="2" customFormat="1" x14ac:dyDescent="0.25">
      <c r="A459" s="4"/>
      <c r="B459" s="46"/>
      <c r="D459" s="85"/>
      <c r="E459" s="85"/>
      <c r="F459" s="120"/>
      <c r="G459" s="120"/>
      <c r="H459" s="120"/>
      <c r="I459" s="120"/>
      <c r="J459" s="120"/>
      <c r="L459" s="9"/>
      <c r="M459" s="9"/>
      <c r="N459" s="9"/>
      <c r="O459" s="9"/>
      <c r="P459" s="9"/>
      <c r="Q459" s="9"/>
    </row>
  </sheetData>
  <mergeCells count="43">
    <mergeCell ref="K31:K32"/>
    <mergeCell ref="D252:F252"/>
    <mergeCell ref="H252:J252"/>
    <mergeCell ref="H254:J254"/>
    <mergeCell ref="H256:I256"/>
    <mergeCell ref="A29:J29"/>
    <mergeCell ref="A31:A32"/>
    <mergeCell ref="B31:B32"/>
    <mergeCell ref="C31:C32"/>
    <mergeCell ref="D31:D32"/>
    <mergeCell ref="E31:E32"/>
    <mergeCell ref="F31:F32"/>
    <mergeCell ref="G31:J31"/>
    <mergeCell ref="B27:H27"/>
    <mergeCell ref="B20:H20"/>
    <mergeCell ref="I20:J20"/>
    <mergeCell ref="B21:H21"/>
    <mergeCell ref="I21:J21"/>
    <mergeCell ref="B22:H22"/>
    <mergeCell ref="B23:H23"/>
    <mergeCell ref="B24:H24"/>
    <mergeCell ref="I24:J24"/>
    <mergeCell ref="B25:H25"/>
    <mergeCell ref="I25:J25"/>
    <mergeCell ref="B26:H26"/>
    <mergeCell ref="B17:H17"/>
    <mergeCell ref="I17:J17"/>
    <mergeCell ref="B18:H18"/>
    <mergeCell ref="I18:J18"/>
    <mergeCell ref="B19:H19"/>
    <mergeCell ref="I19:J19"/>
    <mergeCell ref="I12:J12"/>
    <mergeCell ref="I14:J14"/>
    <mergeCell ref="B15:H15"/>
    <mergeCell ref="I15:K15"/>
    <mergeCell ref="B16:H16"/>
    <mergeCell ref="I16:J16"/>
    <mergeCell ref="I11:J11"/>
    <mergeCell ref="G1:K1"/>
    <mergeCell ref="G5:K5"/>
    <mergeCell ref="I8:J8"/>
    <mergeCell ref="I9:J9"/>
    <mergeCell ref="I10:J10"/>
  </mergeCells>
  <pageMargins left="0.43307086614173229" right="0" top="0" bottom="0" header="0" footer="0"/>
  <pageSetup paperSize="9" scale="60" fitToHeight="0" orientation="landscape" r:id="rId1"/>
  <rowBreaks count="4" manualBreakCount="4">
    <brk id="35" max="11" man="1"/>
    <brk id="71" max="11" man="1"/>
    <brk id="188" max="11" man="1"/>
    <brk id="25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зміни 09.09.2025 року  </vt:lpstr>
      <vt:lpstr>'зміни 09.09.2025 року  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2025-10-01T06:14:30Z</dcterms:modified>
</cp:coreProperties>
</file>