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0770" tabRatio="500"/>
  </bookViews>
  <sheets>
    <sheet name="фінплан 25" sheetId="13" r:id="rId1"/>
  </sheets>
  <definedNames>
    <definedName name="_xlnm.Print_Titles" localSheetId="0">'фінплан 25'!$33:$34</definedName>
    <definedName name="_xlnm.Print_Area" localSheetId="0">'фінплан 25'!$A$1:$J$161</definedName>
  </definedNames>
  <calcPr calcId="152511" calcMode="manual"/>
</workbook>
</file>

<file path=xl/calcChain.xml><?xml version="1.0" encoding="utf-8"?>
<calcChain xmlns="http://schemas.openxmlformats.org/spreadsheetml/2006/main">
  <c r="H64" i="13" l="1"/>
  <c r="I64" i="13"/>
  <c r="I62" i="13" s="1"/>
  <c r="I111" i="13" s="1"/>
  <c r="I112" i="13" s="1"/>
  <c r="I113" i="13" s="1"/>
  <c r="I116" i="13" s="1"/>
  <c r="I115" i="13" s="1"/>
  <c r="I121" i="13" s="1"/>
  <c r="I138" i="13" s="1"/>
  <c r="J64" i="13"/>
  <c r="J62" i="13" s="1"/>
  <c r="G64" i="13"/>
  <c r="K64" i="13"/>
  <c r="K154" i="13"/>
  <c r="K153" i="13"/>
  <c r="J152" i="13"/>
  <c r="I152" i="13"/>
  <c r="H152" i="13"/>
  <c r="G152" i="13"/>
  <c r="K152" i="13" s="1"/>
  <c r="F152" i="13"/>
  <c r="E152" i="13"/>
  <c r="D152" i="13"/>
  <c r="C152" i="13"/>
  <c r="K147" i="13"/>
  <c r="K146" i="13"/>
  <c r="J145" i="13"/>
  <c r="J144" i="13" s="1"/>
  <c r="I145" i="13"/>
  <c r="H145" i="13"/>
  <c r="H144" i="13" s="1"/>
  <c r="G145" i="13"/>
  <c r="F145" i="13"/>
  <c r="E145" i="13"/>
  <c r="C145" i="13"/>
  <c r="C144" i="13" s="1"/>
  <c r="I144" i="13"/>
  <c r="F144" i="13"/>
  <c r="E144" i="13"/>
  <c r="D144" i="13"/>
  <c r="K139" i="13"/>
  <c r="D138" i="13"/>
  <c r="F133" i="13"/>
  <c r="J131" i="13"/>
  <c r="I131" i="13"/>
  <c r="H131" i="13"/>
  <c r="G131" i="13"/>
  <c r="F131" i="13"/>
  <c r="E131" i="13"/>
  <c r="C131" i="13"/>
  <c r="E111" i="13"/>
  <c r="D111" i="13"/>
  <c r="K105" i="13"/>
  <c r="K100" i="13"/>
  <c r="K99" i="13"/>
  <c r="K98" i="13"/>
  <c r="K96" i="13"/>
  <c r="K95" i="13"/>
  <c r="K94" i="13"/>
  <c r="K93" i="13"/>
  <c r="K92" i="13"/>
  <c r="K91" i="13"/>
  <c r="K89" i="13"/>
  <c r="K88" i="13"/>
  <c r="K87" i="13"/>
  <c r="K86" i="13"/>
  <c r="K85" i="13"/>
  <c r="K84" i="13"/>
  <c r="K81" i="13"/>
  <c r="K80" i="13"/>
  <c r="K79" i="13"/>
  <c r="K78" i="13"/>
  <c r="K77" i="13"/>
  <c r="K76" i="13"/>
  <c r="K75" i="13"/>
  <c r="J74" i="13"/>
  <c r="I74" i="13"/>
  <c r="H74" i="13"/>
  <c r="G74" i="13"/>
  <c r="K74" i="13"/>
  <c r="F74" i="13"/>
  <c r="E74" i="13"/>
  <c r="E69" i="13" s="1"/>
  <c r="D74" i="13"/>
  <c r="J69" i="13"/>
  <c r="I69" i="13"/>
  <c r="H69" i="13"/>
  <c r="G69" i="13"/>
  <c r="F69" i="13"/>
  <c r="D69" i="13"/>
  <c r="D109" i="13" s="1"/>
  <c r="C69" i="13"/>
  <c r="C109" i="13" s="1"/>
  <c r="K68" i="13"/>
  <c r="K67" i="13"/>
  <c r="K66" i="13"/>
  <c r="K65" i="13"/>
  <c r="F64" i="13"/>
  <c r="E64" i="13"/>
  <c r="E63" i="13"/>
  <c r="D64" i="13"/>
  <c r="K63" i="13"/>
  <c r="D63" i="13"/>
  <c r="C63" i="13"/>
  <c r="J111" i="13"/>
  <c r="H62" i="13"/>
  <c r="H111" i="13" s="1"/>
  <c r="H112" i="13" s="1"/>
  <c r="H113" i="13" s="1"/>
  <c r="H116" i="13" s="1"/>
  <c r="H115" i="13" s="1"/>
  <c r="H121" i="13" s="1"/>
  <c r="H138" i="13" s="1"/>
  <c r="G60" i="13"/>
  <c r="K58" i="13"/>
  <c r="J57" i="13"/>
  <c r="I57" i="13"/>
  <c r="H57" i="13"/>
  <c r="G57" i="13"/>
  <c r="K57" i="13"/>
  <c r="D57" i="13"/>
  <c r="C57" i="13"/>
  <c r="K55" i="13"/>
  <c r="J54" i="13"/>
  <c r="I54" i="13"/>
  <c r="H54" i="13"/>
  <c r="G54" i="13"/>
  <c r="K54" i="13"/>
  <c r="F54" i="13"/>
  <c r="E54" i="13"/>
  <c r="C54" i="13"/>
  <c r="K50" i="13"/>
  <c r="K49" i="13"/>
  <c r="K48" i="13"/>
  <c r="K47" i="13"/>
  <c r="J46" i="13"/>
  <c r="J59" i="13" s="1"/>
  <c r="J60" i="13"/>
  <c r="I46" i="13"/>
  <c r="I59" i="13"/>
  <c r="I60" i="13" s="1"/>
  <c r="H46" i="13"/>
  <c r="H59" i="13" s="1"/>
  <c r="H60" i="13"/>
  <c r="G46" i="13"/>
  <c r="G59" i="13" s="1"/>
  <c r="K46" i="13"/>
  <c r="F46" i="13"/>
  <c r="F59" i="13"/>
  <c r="E46" i="13"/>
  <c r="E59" i="13"/>
  <c r="E60" i="13" s="1"/>
  <c r="D46" i="13"/>
  <c r="D59" i="13" s="1"/>
  <c r="D60" i="13"/>
  <c r="C46" i="13"/>
  <c r="K45" i="13"/>
  <c r="C45" i="13"/>
  <c r="C111" i="13" s="1"/>
  <c r="C112" i="13" s="1"/>
  <c r="C113" i="13" s="1"/>
  <c r="C116" i="13" s="1"/>
  <c r="C115" i="13" s="1"/>
  <c r="C121" i="13" s="1"/>
  <c r="C119" i="13" s="1"/>
  <c r="L41" i="13"/>
  <c r="K40" i="13"/>
  <c r="F40" i="13"/>
  <c r="E40" i="13"/>
  <c r="G62" i="13"/>
  <c r="J109" i="13"/>
  <c r="H119" i="13"/>
  <c r="H137" i="13"/>
  <c r="H130" i="13" s="1"/>
  <c r="I119" i="13"/>
  <c r="I137" i="13"/>
  <c r="I130" i="13" s="1"/>
  <c r="C138" i="13"/>
  <c r="C137" i="13" s="1"/>
  <c r="C130" i="13"/>
  <c r="K60" i="13"/>
  <c r="K59" i="13"/>
  <c r="K69" i="13"/>
  <c r="F57" i="13"/>
  <c r="H109" i="13"/>
  <c r="I109" i="13"/>
  <c r="G111" i="13"/>
  <c r="G112" i="13" s="1"/>
  <c r="G113" i="13" s="1"/>
  <c r="F60" i="13"/>
  <c r="G116" i="13" l="1"/>
  <c r="E109" i="13"/>
  <c r="E112" i="13"/>
  <c r="E113" i="13" s="1"/>
  <c r="E116" i="13" s="1"/>
  <c r="E115" i="13" s="1"/>
  <c r="E121" i="13" s="1"/>
  <c r="F62" i="13"/>
  <c r="K62" i="13"/>
  <c r="G109" i="13"/>
  <c r="J112" i="13"/>
  <c r="J113" i="13" s="1"/>
  <c r="J116" i="13" s="1"/>
  <c r="J115" i="13" s="1"/>
  <c r="J121" i="13" s="1"/>
  <c r="D112" i="13"/>
  <c r="D113" i="13" s="1"/>
  <c r="D116" i="13" s="1"/>
  <c r="D115" i="13" s="1"/>
  <c r="K145" i="13"/>
  <c r="G144" i="13"/>
  <c r="C59" i="13"/>
  <c r="C60" i="13" s="1"/>
  <c r="F109" i="13" l="1"/>
  <c r="F111" i="13"/>
  <c r="F112" i="13" s="1"/>
  <c r="F113" i="13" s="1"/>
  <c r="F116" i="13" s="1"/>
  <c r="F115" i="13" s="1"/>
  <c r="F121" i="13" s="1"/>
  <c r="K113" i="13"/>
  <c r="J138" i="13"/>
  <c r="J137" i="13" s="1"/>
  <c r="J130" i="13" s="1"/>
  <c r="J119" i="13"/>
  <c r="E138" i="13"/>
  <c r="E137" i="13" s="1"/>
  <c r="E130" i="13" s="1"/>
  <c r="E119" i="13"/>
  <c r="G115" i="13"/>
  <c r="G121" i="13" s="1"/>
  <c r="K116" i="13"/>
  <c r="G138" i="13" l="1"/>
  <c r="G137" i="13" s="1"/>
  <c r="G119" i="13"/>
  <c r="F119" i="13"/>
  <c r="F138" i="13"/>
  <c r="F137" i="13" s="1"/>
  <c r="F130" i="13" s="1"/>
  <c r="G130" i="13" l="1"/>
  <c r="K137" i="13"/>
</calcChain>
</file>

<file path=xl/sharedStrings.xml><?xml version="1.0" encoding="utf-8"?>
<sst xmlns="http://schemas.openxmlformats.org/spreadsheetml/2006/main" count="274" uniqueCount="273">
  <si>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</si>
  <si>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</si>
  <si>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</si>
  <si>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</si>
  <si>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</si>
  <si>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</si>
  <si>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</si>
  <si>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</si>
  <si>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</si>
  <si>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</si>
  <si>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</si>
  <si>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</si>
  <si>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</si>
  <si>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</si>
  <si>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</si>
  <si>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</si>
  <si>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</si>
  <si>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</si>
  <si>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</si>
  <si>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</si>
  <si>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</si>
  <si>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</si>
  <si>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</si>
  <si>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</si>
  <si>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</si>
  <si>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</si>
  <si>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</si>
  <si>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</si>
  <si>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</si>
  <si>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</si>
  <si>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</si>
  <si>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</si>
  <si>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</si>
  <si>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</si>
  <si>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</si>
  <si>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</si>
  <si>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</si>
  <si>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</si>
  <si>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</si>
  <si>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</si>
  <si>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</si>
  <si>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</si>
  <si>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</si>
  <si>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</si>
  <si>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</si>
  <si>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</si>
  <si>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</si>
  <si>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</si>
  <si>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</si>
  <si>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</si>
  <si>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</si>
  <si>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</si>
  <si>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</si>
  <si>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</si>
  <si>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</si>
  <si>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</si>
  <si>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</si>
  <si>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</si>
  <si>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</si>
  <si>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</si>
  <si>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</si>
  <si>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</si>
  <si>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</si>
  <si>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</si>
  <si>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</si>
  <si>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</si>
  <si>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</si>
  <si>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</si>
  <si>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</si>
  <si>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</si>
  <si>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</si>
  <si>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</si>
  <si>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</si>
  <si>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</si>
  <si>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</si>
  <si>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</si>
  <si>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</si>
  <si>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</si>
  <si>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</si>
  <si>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</si>
  <si>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</si>
  <si>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</si>
  <si>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</si>
  <si>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</si>
  <si>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</si>
  <si>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</si>
  <si>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</si>
  <si>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</si>
  <si>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</si>
  <si>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</si>
  <si>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</si>
  <si>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</si>
  <si>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</si>
  <si>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</si>
  <si>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</si>
  <si>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</si>
  <si>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</si>
  <si>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</si>
  <si>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</si>
  <si>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</si>
  <si>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</si>
  <si>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</si>
  <si>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</si>
  <si>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</si>
  <si>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</si>
  <si>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</si>
  <si>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</si>
  <si>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</si>
  <si>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</si>
  <si>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</si>
  <si>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</si>
  <si>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</si>
  <si>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</si>
  <si>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</si>
  <si>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</si>
  <si>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</si>
  <si>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</si>
  <si>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</si>
  <si>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</si>
  <si>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</si>
  <si>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</si>
  <si>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</si>
  <si>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</si>
  <si>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</si>
  <si>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</si>
  <si>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</si>
  <si>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</si>
  <si>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</si>
  <si>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 xml:space="preserve">Одиниця виміру: </t>
  </si>
  <si>
    <t>І. Формування фінансових результатів</t>
  </si>
  <si>
    <t>Факт поточного року (прогноз)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</si>
  <si>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</si>
  <si>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</si>
  <si>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</si>
  <si>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</si>
  <si>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</si>
  <si>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</si>
  <si>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</si>
  <si>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</si>
  <si>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</si>
  <si>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</si>
  <si>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</si>
  <si>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</si>
  <si>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</si>
  <si>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</si>
  <si>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</si>
  <si>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</si>
  <si>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</si>
  <si>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</si>
  <si>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</si>
  <si>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</si>
  <si>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</si>
  <si>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</si>
  <si>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</si>
  <si>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</si>
  <si>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038/4</t>
  </si>
  <si>
    <t>038/5</t>
  </si>
  <si>
    <t>038/6</t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</si>
  <si>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</si>
  <si>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</si>
  <si>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</si>
  <si>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</si>
  <si>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</si>
  <si>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</si>
  <si>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</si>
  <si>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</si>
  <si>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</si>
  <si>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</si>
  <si>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</si>
  <si>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</si>
  <si>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</si>
  <si>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</si>
  <si>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</si>
  <si>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</si>
  <si>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</si>
  <si>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</si>
  <si>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</si>
  <si>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</si>
  <si>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</si>
  <si>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</si>
  <si>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</si>
  <si>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</si>
  <si>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</si>
  <si>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</si>
  <si>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</si>
  <si>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</si>
  <si>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</si>
  <si>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Комунальне підприємство "Екоресурс"</t>
  </si>
  <si>
    <t>м.Калуш    Івано-Франківська обл.</t>
  </si>
  <si>
    <t>Захоронення твердих побутових відходів</t>
  </si>
  <si>
    <t xml:space="preserve">комунальна </t>
  </si>
  <si>
    <t>м.Калуш    Івано-Франківська обл. вул.Б.Хмельницького, 82</t>
  </si>
  <si>
    <t>тис.грн</t>
  </si>
  <si>
    <t>оренда</t>
  </si>
  <si>
    <t xml:space="preserve">Інші операційні доходи </t>
  </si>
  <si>
    <t>оприбуткування вторсировини</t>
  </si>
  <si>
    <t>007/1</t>
  </si>
  <si>
    <t>007/2</t>
  </si>
  <si>
    <t>амортизаційні відрахування  на комунальне майно передане згідно рішення сесії міської ради, або придбане за бюджетні кошти</t>
  </si>
  <si>
    <t>010/1</t>
  </si>
  <si>
    <t>Програма фінансової підтримки для забезпечення безперебійного надання послуг з перевезення пасажирів міським пасажирським транспортом</t>
  </si>
  <si>
    <t>Олександр СМОЛЯНСЬКИЙ</t>
  </si>
  <si>
    <t>Тетяна АНІКАНОВА</t>
  </si>
  <si>
    <t>Директор  КП "Екоресурс"                                                 __________________                                                              ____________________</t>
  </si>
  <si>
    <t xml:space="preserve">Головний бухгалтер КП "Екоресурс"       </t>
  </si>
  <si>
    <t>податок на прибуток (18 %)</t>
  </si>
  <si>
    <t>повернення за світло, воду</t>
  </si>
  <si>
    <t>038/7/2</t>
  </si>
  <si>
    <t>зобов'язання</t>
  </si>
  <si>
    <r>
      <t xml:space="preserve">інші податки, у тому числі </t>
    </r>
    <r>
      <rPr>
        <b/>
        <i/>
        <sz val="12"/>
        <rFont val="Arial"/>
        <family val="2"/>
        <charset val="204"/>
      </rPr>
      <t>(розшифрувати):</t>
    </r>
  </si>
  <si>
    <t>різниця між ПДВ від реалізації і ПДВ від придбання (згідно подат декларації)</t>
  </si>
  <si>
    <t>екологічний податок</t>
  </si>
  <si>
    <t xml:space="preserve">Начальник управління економічного розвитку </t>
  </si>
  <si>
    <t>міста Калуської міської ради</t>
  </si>
  <si>
    <t xml:space="preserve">                                       Богдан БІЛЕЦЬКИЙ</t>
  </si>
  <si>
    <t>Смолянський Олександр Анатолійович</t>
  </si>
  <si>
    <r>
      <t xml:space="preserve">інші платежі  </t>
    </r>
    <r>
      <rPr>
        <i/>
        <sz val="12"/>
        <rFont val="Arial"/>
        <family val="2"/>
        <charset val="204"/>
      </rPr>
      <t>(екологічний податок, платежі за розміщення відходів та викиди в атмосферу)</t>
    </r>
  </si>
  <si>
    <t>Плановий рік 2024 р.</t>
  </si>
  <si>
    <t>Усього витрати:</t>
  </si>
  <si>
    <t>Виконавець: пр.екон . Білих С.М.</t>
  </si>
  <si>
    <t>Управління житлово - комунального господарства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</si>
  <si>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(розшифрувати):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</si>
  <si>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(розшифрувати):</t>
    </r>
  </si>
  <si>
    <t xml:space="preserve">    -   витрати КП "Екоресурсу":</t>
  </si>
  <si>
    <t xml:space="preserve">    -   витрати за рахунок фін. підтримки :</t>
  </si>
  <si>
    <t xml:space="preserve">Заробітна плата </t>
  </si>
  <si>
    <t>Нарахування на заробітну плату</t>
  </si>
  <si>
    <t>Плата за паливо генератор, косарку</t>
  </si>
  <si>
    <t>Плата за викиди забр речовин</t>
  </si>
  <si>
    <t xml:space="preserve">МШП </t>
  </si>
  <si>
    <t>Плата за канцтовари, матеріали</t>
  </si>
  <si>
    <t xml:space="preserve">Службові відрядження </t>
  </si>
  <si>
    <t>Плата за навчання</t>
  </si>
  <si>
    <t>Періодичні проф видання</t>
  </si>
  <si>
    <t>Охорона праці (вогнегасники)</t>
  </si>
  <si>
    <t>Амортизація ОЗ, інших НМА, б/о переданих ОЗ</t>
  </si>
  <si>
    <t>Амортизація б/о переданих ОЗ</t>
  </si>
  <si>
    <t>Витрати на ремонт(замки, серцевина)</t>
  </si>
  <si>
    <t>Плата за світло</t>
  </si>
  <si>
    <t>Плата за воду</t>
  </si>
  <si>
    <t>Плата за водовідведення</t>
  </si>
  <si>
    <t>Плата за поштові послуги</t>
  </si>
  <si>
    <t xml:space="preserve">Плата за інтернет </t>
  </si>
  <si>
    <t>Інші</t>
  </si>
  <si>
    <t>Оплата послуг банку</t>
  </si>
  <si>
    <t>Заправка картріджа, обслуговування оргтехніки</t>
  </si>
  <si>
    <t>Інші витрати (КВS)</t>
  </si>
  <si>
    <t xml:space="preserve">   -   Предмети, матеріали, обладнання та інвентар (пальне для автобусів)</t>
  </si>
  <si>
    <t xml:space="preserve">   -   Нарахування на оплату праці (нач. дільниці і водіїв)</t>
  </si>
  <si>
    <t xml:space="preserve">   -  Оплата праці  (нач.дільниці і водіїв)</t>
  </si>
  <si>
    <t xml:space="preserve">                                       </t>
  </si>
  <si>
    <t>"____" ________________ 2024р.</t>
  </si>
  <si>
    <t xml:space="preserve"> "_____" __________________ 2024 р.</t>
  </si>
  <si>
    <t xml:space="preserve"> ФІНАНСОВИЙ ПЛАН ПІДПРИЄМСТВА НА 2025  рік</t>
  </si>
  <si>
    <t>Факт 2023 р.</t>
  </si>
  <si>
    <t>Плановий рік 2025 р.</t>
  </si>
  <si>
    <t>007/3</t>
  </si>
  <si>
    <t>відшкодування пільгових перевезень</t>
  </si>
  <si>
    <t>007/4</t>
  </si>
  <si>
    <t>інші</t>
  </si>
  <si>
    <t>007/5</t>
  </si>
  <si>
    <t xml:space="preserve">                                                  </t>
  </si>
  <si>
    <t>скореговано (збільш на 542)</t>
  </si>
  <si>
    <t xml:space="preserve">   -   Оплата послуг (крім комунальних) (Тех. обслуг автобусів)</t>
  </si>
  <si>
    <t>Мобільний зв'язок</t>
  </si>
  <si>
    <t xml:space="preserve">Витрати пов'язані з сплатою податків </t>
  </si>
  <si>
    <t>Витрати пов'язані з веденням військ обліку</t>
  </si>
  <si>
    <t>Інші витрати (0,3 % профсп, мат доп)</t>
  </si>
  <si>
    <r>
      <t xml:space="preserve">Інші витрати </t>
    </r>
    <r>
      <rPr>
        <i/>
        <sz val="12"/>
        <rFont val="Arial"/>
        <family val="2"/>
        <charset val="204"/>
      </rPr>
      <t>( амортизація за безкоштовно отримане майно, відшкодування за приміщення)</t>
    </r>
  </si>
  <si>
    <t>немає формули в ост графі</t>
  </si>
  <si>
    <t>(-под.прибуток * 15%від чист.приб)</t>
  </si>
  <si>
    <t xml:space="preserve"> </t>
  </si>
  <si>
    <t>16.12.2024 №328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</si>
</sst>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43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0"/>
      <name val="Arial"/>
      <family val="2"/>
      <charset val="204"/>
    </font>
    <font>
      <i/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sz val="12"/>
      <color rgb="FFFFFF0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45"/>
      </patternFill>
    </fill>
    <fill>
      <patternFill patternType="solid">
        <fgColor theme="8" tint="0.59999389629810485"/>
        <bgColor indexed="2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45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34"/>
      </patternFill>
    </fill>
    <fill>
      <patternFill patternType="solid">
        <fgColor rgb="FF92D050"/>
        <bgColor indexed="51"/>
      </patternFill>
    </fill>
    <fill>
      <patternFill patternType="solid">
        <fgColor theme="4" tint="0.39997558519241921"/>
        <bgColor indexed="34"/>
      </patternFill>
    </fill>
    <fill>
      <patternFill patternType="solid">
        <fgColor rgb="FF92D050"/>
        <bgColor indexed="49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31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1" fillId="0" borderId="0"/>
  </cellStyleXfs>
  <cellXfs count="366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5" borderId="4" xfId="0" applyNumberFormat="1" applyFont="1" applyFill="1" applyBorder="1"/>
    <xf numFmtId="2" fontId="1" fillId="4" borderId="4" xfId="0" applyNumberFormat="1" applyFont="1" applyFill="1" applyBorder="1"/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2" fontId="2" fillId="2" borderId="0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9" fontId="12" fillId="2" borderId="0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righ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164" fontId="36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 wrapText="1"/>
    </xf>
    <xf numFmtId="3" fontId="38" fillId="2" borderId="4" xfId="0" applyNumberFormat="1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1" fillId="5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9" fontId="2" fillId="5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center" vertical="center" wrapText="1"/>
    </xf>
    <xf numFmtId="2" fontId="2" fillId="7" borderId="4" xfId="0" applyNumberFormat="1" applyFont="1" applyFill="1" applyBorder="1"/>
    <xf numFmtId="4" fontId="12" fillId="8" borderId="4" xfId="0" applyNumberFormat="1" applyFont="1" applyFill="1" applyBorder="1" applyAlignment="1">
      <alignment horizontal="center" vertical="center"/>
    </xf>
    <xf numFmtId="4" fontId="2" fillId="8" borderId="4" xfId="0" applyNumberFormat="1" applyFont="1" applyFill="1" applyBorder="1" applyAlignment="1">
      <alignment horizontal="center" vertical="center"/>
    </xf>
    <xf numFmtId="2" fontId="35" fillId="7" borderId="4" xfId="0" applyNumberFormat="1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/>
    </xf>
    <xf numFmtId="2" fontId="12" fillId="7" borderId="4" xfId="0" applyNumberFormat="1" applyFont="1" applyFill="1" applyBorder="1" applyAlignment="1">
      <alignment horizontal="center" vertical="center"/>
    </xf>
    <xf numFmtId="2" fontId="12" fillId="7" borderId="4" xfId="0" applyNumberFormat="1" applyFont="1" applyFill="1" applyBorder="1" applyAlignment="1">
      <alignment vertical="center"/>
    </xf>
    <xf numFmtId="0" fontId="12" fillId="7" borderId="4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2" fontId="12" fillId="7" borderId="4" xfId="0" applyNumberFormat="1" applyFont="1" applyFill="1" applyBorder="1"/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49" fontId="2" fillId="8" borderId="4" xfId="0" applyNumberFormat="1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vertical="center" wrapText="1"/>
    </xf>
    <xf numFmtId="49" fontId="26" fillId="8" borderId="4" xfId="0" applyNumberFormat="1" applyFont="1" applyFill="1" applyBorder="1" applyAlignment="1">
      <alignment horizontal="center" vertical="center"/>
    </xf>
    <xf numFmtId="49" fontId="27" fillId="7" borderId="4" xfId="0" applyNumberFormat="1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left" vertical="center" wrapText="1"/>
    </xf>
    <xf numFmtId="4" fontId="2" fillId="11" borderId="4" xfId="0" applyNumberFormat="1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vertical="center" wrapText="1"/>
    </xf>
    <xf numFmtId="49" fontId="1" fillId="12" borderId="4" xfId="0" applyNumberFormat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wrapText="1"/>
    </xf>
    <xf numFmtId="49" fontId="26" fillId="13" borderId="4" xfId="0" applyNumberFormat="1" applyFont="1" applyFill="1" applyBorder="1" applyAlignment="1">
      <alignment horizontal="center" vertical="center"/>
    </xf>
    <xf numFmtId="4" fontId="30" fillId="13" borderId="4" xfId="0" applyNumberFormat="1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left" vertical="center" wrapText="1"/>
    </xf>
    <xf numFmtId="0" fontId="1" fillId="14" borderId="4" xfId="0" applyFont="1" applyFill="1" applyBorder="1" applyAlignment="1">
      <alignment horizontal="center" vertical="center"/>
    </xf>
    <xf numFmtId="164" fontId="36" fillId="14" borderId="4" xfId="0" applyNumberFormat="1" applyFont="1" applyFill="1" applyBorder="1" applyAlignment="1">
      <alignment horizontal="right" vertical="center" wrapText="1"/>
    </xf>
    <xf numFmtId="164" fontId="37" fillId="14" borderId="4" xfId="0" applyNumberFormat="1" applyFont="1" applyFill="1" applyBorder="1" applyAlignment="1">
      <alignment horizontal="right" vertical="center" wrapText="1"/>
    </xf>
    <xf numFmtId="0" fontId="1" fillId="13" borderId="4" xfId="0" applyFont="1" applyFill="1" applyBorder="1" applyAlignment="1">
      <alignment vertical="center" wrapText="1"/>
    </xf>
    <xf numFmtId="0" fontId="1" fillId="13" borderId="4" xfId="0" applyFont="1" applyFill="1" applyBorder="1" applyAlignment="1">
      <alignment horizontal="center" vertical="center"/>
    </xf>
    <xf numFmtId="4" fontId="19" fillId="13" borderId="4" xfId="0" applyNumberFormat="1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49" fontId="12" fillId="15" borderId="4" xfId="0" applyNumberFormat="1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left" vertical="center" wrapText="1"/>
    </xf>
    <xf numFmtId="0" fontId="1" fillId="17" borderId="4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vertical="center" wrapText="1"/>
    </xf>
    <xf numFmtId="4" fontId="1" fillId="16" borderId="4" xfId="0" applyNumberFormat="1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49" fontId="12" fillId="18" borderId="4" xfId="0" applyNumberFormat="1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left" vertical="center" wrapText="1"/>
    </xf>
    <xf numFmtId="0" fontId="1" fillId="19" borderId="4" xfId="0" applyFont="1" applyFill="1" applyBorder="1" applyAlignment="1">
      <alignment horizontal="center" vertical="center"/>
    </xf>
    <xf numFmtId="164" fontId="1" fillId="19" borderId="4" xfId="0" applyNumberFormat="1" applyFont="1" applyFill="1" applyBorder="1" applyAlignment="1">
      <alignment horizontal="center" vertical="center" wrapText="1"/>
    </xf>
    <xf numFmtId="4" fontId="1" fillId="19" borderId="4" xfId="0" applyNumberFormat="1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left" vertical="center" wrapText="1"/>
    </xf>
    <xf numFmtId="49" fontId="1" fillId="12" borderId="8" xfId="0" applyNumberFormat="1" applyFont="1" applyFill="1" applyBorder="1" applyAlignment="1">
      <alignment horizontal="center" vertical="center"/>
    </xf>
    <xf numFmtId="164" fontId="1" fillId="12" borderId="8" xfId="0" applyNumberFormat="1" applyFont="1" applyFill="1" applyBorder="1" applyAlignment="1">
      <alignment horizontal="center" vertical="center" wrapText="1"/>
    </xf>
    <xf numFmtId="4" fontId="17" fillId="18" borderId="4" xfId="0" applyNumberFormat="1" applyFont="1" applyFill="1" applyBorder="1" applyAlignment="1">
      <alignment horizontal="center" vertical="center" wrapText="1"/>
    </xf>
    <xf numFmtId="0" fontId="33" fillId="2" borderId="0" xfId="0" applyFont="1" applyFill="1" applyBorder="1"/>
    <xf numFmtId="0" fontId="17" fillId="2" borderId="0" xfId="0" applyFont="1" applyFill="1" applyBorder="1" applyAlignment="1">
      <alignment horizontal="center"/>
    </xf>
    <xf numFmtId="4" fontId="1" fillId="12" borderId="8" xfId="0" applyNumberFormat="1" applyFont="1" applyFill="1" applyBorder="1" applyAlignment="1">
      <alignment horizontal="center" vertical="center" wrapText="1"/>
    </xf>
    <xf numFmtId="164" fontId="2" fillId="12" borderId="8" xfId="0" applyNumberFormat="1" applyFont="1" applyFill="1" applyBorder="1" applyAlignment="1">
      <alignment horizontal="center" vertical="center" wrapText="1"/>
    </xf>
    <xf numFmtId="164" fontId="2" fillId="20" borderId="4" xfId="0" applyNumberFormat="1" applyFont="1" applyFill="1" applyBorder="1" applyAlignment="1">
      <alignment horizontal="center" vertical="center"/>
    </xf>
    <xf numFmtId="2" fontId="19" fillId="3" borderId="4" xfId="0" applyNumberFormat="1" applyFont="1" applyFill="1" applyBorder="1"/>
    <xf numFmtId="4" fontId="2" fillId="12" borderId="8" xfId="0" applyNumberFormat="1" applyFont="1" applyFill="1" applyBorder="1" applyAlignment="1">
      <alignment horizontal="center" vertical="center" wrapText="1"/>
    </xf>
    <xf numFmtId="4" fontId="6" fillId="12" borderId="8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center" vertical="center"/>
    </xf>
    <xf numFmtId="4" fontId="1" fillId="12" borderId="4" xfId="0" applyNumberFormat="1" applyFont="1" applyFill="1" applyBorder="1" applyAlignment="1">
      <alignment horizontal="center" vertical="center"/>
    </xf>
    <xf numFmtId="49" fontId="1" fillId="17" borderId="5" xfId="0" applyNumberFormat="1" applyFont="1" applyFill="1" applyBorder="1" applyAlignment="1">
      <alignment horizontal="center" vertical="center"/>
    </xf>
    <xf numFmtId="164" fontId="1" fillId="17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23" fillId="0" borderId="0" xfId="0" applyFont="1" applyFill="1" applyBorder="1"/>
    <xf numFmtId="0" fontId="17" fillId="7" borderId="4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left" vertical="center" wrapText="1"/>
    </xf>
    <xf numFmtId="0" fontId="2" fillId="16" borderId="4" xfId="0" applyFont="1" applyFill="1" applyBorder="1" applyAlignment="1">
      <alignment vertical="center" wrapText="1"/>
    </xf>
    <xf numFmtId="0" fontId="12" fillId="21" borderId="4" xfId="0" applyFont="1" applyFill="1" applyBorder="1" applyAlignment="1">
      <alignment horizontal="center" vertical="center" wrapText="1"/>
    </xf>
    <xf numFmtId="49" fontId="12" fillId="21" borderId="4" xfId="0" applyNumberFormat="1" applyFont="1" applyFill="1" applyBorder="1" applyAlignment="1">
      <alignment horizontal="center" vertical="center"/>
    </xf>
    <xf numFmtId="4" fontId="12" fillId="21" borderId="4" xfId="0" applyNumberFormat="1" applyFont="1" applyFill="1" applyBorder="1" applyAlignment="1">
      <alignment horizontal="center" vertical="center" wrapText="1"/>
    </xf>
    <xf numFmtId="2" fontId="19" fillId="5" borderId="4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vertical="center"/>
    </xf>
    <xf numFmtId="2" fontId="2" fillId="22" borderId="4" xfId="0" applyNumberFormat="1" applyFont="1" applyFill="1" applyBorder="1"/>
    <xf numFmtId="164" fontId="1" fillId="22" borderId="4" xfId="0" applyNumberFormat="1" applyFont="1" applyFill="1" applyBorder="1" applyAlignment="1">
      <alignment vertical="center"/>
    </xf>
    <xf numFmtId="164" fontId="1" fillId="22" borderId="4" xfId="0" applyNumberFormat="1" applyFont="1" applyFill="1" applyBorder="1" applyAlignment="1">
      <alignment horizontal="center" vertical="center"/>
    </xf>
    <xf numFmtId="164" fontId="1" fillId="20" borderId="4" xfId="0" applyNumberFormat="1" applyFont="1" applyFill="1" applyBorder="1" applyAlignment="1">
      <alignment vertical="center"/>
    </xf>
    <xf numFmtId="4" fontId="1" fillId="19" borderId="4" xfId="0" applyNumberFormat="1" applyFont="1" applyFill="1" applyBorder="1" applyAlignment="1">
      <alignment horizontal="center" vertical="center"/>
    </xf>
    <xf numFmtId="166" fontId="1" fillId="19" borderId="4" xfId="0" applyNumberFormat="1" applyFont="1" applyFill="1" applyBorder="1" applyAlignment="1">
      <alignment horizontal="center" vertical="center" wrapText="1"/>
    </xf>
    <xf numFmtId="4" fontId="1" fillId="23" borderId="4" xfId="0" applyNumberFormat="1" applyFont="1" applyFill="1" applyBorder="1" applyAlignment="1">
      <alignment horizontal="center" vertical="center" wrapText="1"/>
    </xf>
    <xf numFmtId="4" fontId="17" fillId="15" borderId="4" xfId="0" applyNumberFormat="1" applyFont="1" applyFill="1" applyBorder="1" applyAlignment="1">
      <alignment horizontal="center" vertical="center" wrapText="1"/>
    </xf>
    <xf numFmtId="4" fontId="1" fillId="17" borderId="5" xfId="0" applyNumberFormat="1" applyFont="1" applyFill="1" applyBorder="1" applyAlignment="1">
      <alignment horizontal="center" vertical="center"/>
    </xf>
    <xf numFmtId="4" fontId="12" fillId="16" borderId="4" xfId="0" applyNumberFormat="1" applyFont="1" applyFill="1" applyBorder="1" applyAlignment="1">
      <alignment horizontal="center" vertical="center" wrapText="1"/>
    </xf>
    <xf numFmtId="164" fontId="12" fillId="16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4" fontId="12" fillId="4" borderId="4" xfId="0" applyNumberFormat="1" applyFont="1" applyFill="1" applyBorder="1" applyAlignment="1">
      <alignment horizontal="center" vertical="center" wrapText="1"/>
    </xf>
    <xf numFmtId="0" fontId="1" fillId="19" borderId="4" xfId="0" applyFont="1" applyFill="1" applyBorder="1" applyAlignment="1">
      <alignment vertical="center" wrapText="1"/>
    </xf>
    <xf numFmtId="49" fontId="1" fillId="19" borderId="4" xfId="0" applyNumberFormat="1" applyFont="1" applyFill="1" applyBorder="1" applyAlignment="1">
      <alignment horizontal="center" vertical="center"/>
    </xf>
    <xf numFmtId="4" fontId="1" fillId="19" borderId="8" xfId="0" applyNumberFormat="1" applyFont="1" applyFill="1" applyBorder="1" applyAlignment="1">
      <alignment horizontal="center" vertical="center" wrapText="1"/>
    </xf>
    <xf numFmtId="4" fontId="2" fillId="20" borderId="4" xfId="0" applyNumberFormat="1" applyFont="1" applyFill="1" applyBorder="1" applyAlignment="1">
      <alignment horizontal="center" vertical="center"/>
    </xf>
    <xf numFmtId="2" fontId="24" fillId="2" borderId="0" xfId="0" applyNumberFormat="1" applyFont="1" applyFill="1" applyBorder="1"/>
    <xf numFmtId="4" fontId="12" fillId="2" borderId="0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center" wrapText="1"/>
    </xf>
    <xf numFmtId="2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33" fillId="2" borderId="8" xfId="0" applyFont="1" applyFill="1" applyBorder="1" applyAlignment="1"/>
    <xf numFmtId="10" fontId="23" fillId="2" borderId="0" xfId="0" applyNumberFormat="1" applyFont="1" applyFill="1" applyBorder="1" applyAlignment="1">
      <alignment horizontal="left" vertical="center"/>
    </xf>
    <xf numFmtId="49" fontId="1" fillId="10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vertical="center"/>
    </xf>
    <xf numFmtId="164" fontId="1" fillId="20" borderId="3" xfId="0" applyNumberFormat="1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39" fillId="2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 vertical="center" wrapText="1"/>
    </xf>
    <xf numFmtId="49" fontId="1" fillId="6" borderId="3" xfId="0" applyNumberFormat="1" applyFont="1" applyFill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center" vertical="center"/>
    </xf>
    <xf numFmtId="2" fontId="12" fillId="9" borderId="10" xfId="0" applyNumberFormat="1" applyFont="1" applyFill="1" applyBorder="1" applyAlignment="1">
      <alignment horizontal="center" vertical="center"/>
    </xf>
    <xf numFmtId="49" fontId="29" fillId="6" borderId="11" xfId="0" applyNumberFormat="1" applyFont="1" applyFill="1" applyBorder="1" applyAlignment="1">
      <alignment horizontal="center" vertical="center"/>
    </xf>
    <xf numFmtId="2" fontId="1" fillId="6" borderId="11" xfId="0" applyNumberFormat="1" applyFont="1" applyFill="1" applyBorder="1" applyAlignment="1">
      <alignment horizontal="right" vertical="center"/>
    </xf>
    <xf numFmtId="2" fontId="1" fillId="9" borderId="11" xfId="0" applyNumberFormat="1" applyFont="1" applyFill="1" applyBorder="1" applyAlignment="1">
      <alignment vertical="center"/>
    </xf>
    <xf numFmtId="2" fontId="1" fillId="6" borderId="11" xfId="0" applyNumberFormat="1" applyFont="1" applyFill="1" applyBorder="1" applyAlignment="1">
      <alignment vertical="center"/>
    </xf>
    <xf numFmtId="2" fontId="1" fillId="6" borderId="12" xfId="0" applyNumberFormat="1" applyFont="1" applyFill="1" applyBorder="1" applyAlignment="1">
      <alignment vertical="center"/>
    </xf>
    <xf numFmtId="49" fontId="29" fillId="6" borderId="8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right" vertical="center"/>
    </xf>
    <xf numFmtId="2" fontId="1" fillId="9" borderId="8" xfId="0" applyNumberFormat="1" applyFont="1" applyFill="1" applyBorder="1" applyAlignment="1">
      <alignment vertical="center"/>
    </xf>
    <xf numFmtId="2" fontId="1" fillId="6" borderId="8" xfId="0" applyNumberFormat="1" applyFont="1" applyFill="1" applyBorder="1" applyAlignment="1">
      <alignment vertical="center"/>
    </xf>
    <xf numFmtId="0" fontId="40" fillId="0" borderId="13" xfId="1" applyFont="1" applyBorder="1" applyAlignment="1">
      <alignment horizontal="left" vertical="center" wrapText="1"/>
    </xf>
    <xf numFmtId="0" fontId="40" fillId="0" borderId="14" xfId="1" applyFont="1" applyBorder="1" applyAlignment="1">
      <alignment horizontal="left" vertical="center" wrapText="1"/>
    </xf>
    <xf numFmtId="0" fontId="40" fillId="0" borderId="15" xfId="1" applyFont="1" applyBorder="1" applyAlignment="1">
      <alignment vertical="center" wrapText="1"/>
    </xf>
    <xf numFmtId="0" fontId="40" fillId="0" borderId="15" xfId="1" applyFont="1" applyBorder="1" applyAlignment="1">
      <alignment horizontal="left" vertical="center" wrapText="1"/>
    </xf>
    <xf numFmtId="0" fontId="40" fillId="0" borderId="16" xfId="1" applyFont="1" applyBorder="1" applyAlignment="1">
      <alignment horizontal="left" vertical="center" wrapText="1"/>
    </xf>
    <xf numFmtId="0" fontId="40" fillId="0" borderId="17" xfId="1" applyFont="1" applyBorder="1" applyAlignment="1">
      <alignment horizontal="left" vertical="center" wrapText="1"/>
    </xf>
    <xf numFmtId="0" fontId="40" fillId="2" borderId="15" xfId="1" applyFont="1" applyFill="1" applyBorder="1" applyAlignment="1">
      <alignment vertical="center" wrapText="1"/>
    </xf>
    <xf numFmtId="0" fontId="40" fillId="2" borderId="15" xfId="1" applyFont="1" applyFill="1" applyBorder="1" applyAlignment="1">
      <alignment horizontal="left" vertical="center" wrapText="1"/>
    </xf>
    <xf numFmtId="0" fontId="40" fillId="2" borderId="17" xfId="1" applyFont="1" applyFill="1" applyBorder="1" applyAlignment="1">
      <alignment horizontal="left" vertical="center" wrapText="1"/>
    </xf>
    <xf numFmtId="0" fontId="40" fillId="2" borderId="19" xfId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vertical="center"/>
    </xf>
    <xf numFmtId="164" fontId="1" fillId="20" borderId="5" xfId="0" applyNumberFormat="1" applyFont="1" applyFill="1" applyBorder="1" applyAlignment="1">
      <alignment vertical="center"/>
    </xf>
    <xf numFmtId="164" fontId="6" fillId="2" borderId="5" xfId="0" applyNumberFormat="1" applyFont="1" applyFill="1" applyBorder="1" applyAlignment="1">
      <alignment vertical="center"/>
    </xf>
    <xf numFmtId="49" fontId="29" fillId="6" borderId="20" xfId="0" applyNumberFormat="1" applyFont="1" applyFill="1" applyBorder="1" applyAlignment="1">
      <alignment horizontal="center" vertical="center"/>
    </xf>
    <xf numFmtId="2" fontId="1" fillId="6" borderId="20" xfId="0" applyNumberFormat="1" applyFont="1" applyFill="1" applyBorder="1" applyAlignment="1">
      <alignment horizontal="right" vertical="center"/>
    </xf>
    <xf numFmtId="2" fontId="1" fillId="9" borderId="20" xfId="0" applyNumberFormat="1" applyFont="1" applyFill="1" applyBorder="1" applyAlignment="1">
      <alignment vertical="center"/>
    </xf>
    <xf numFmtId="2" fontId="1" fillId="6" borderId="20" xfId="0" applyNumberFormat="1" applyFont="1" applyFill="1" applyBorder="1" applyAlignment="1">
      <alignment vertical="center"/>
    </xf>
    <xf numFmtId="0" fontId="1" fillId="10" borderId="21" xfId="0" applyFont="1" applyFill="1" applyBorder="1" applyAlignment="1">
      <alignment horizontal="left" vertical="center" wrapText="1"/>
    </xf>
    <xf numFmtId="49" fontId="1" fillId="10" borderId="22" xfId="0" applyNumberFormat="1" applyFont="1" applyFill="1" applyBorder="1" applyAlignment="1">
      <alignment horizontal="center" vertical="center"/>
    </xf>
    <xf numFmtId="2" fontId="12" fillId="10" borderId="22" xfId="0" applyNumberFormat="1" applyFont="1" applyFill="1" applyBorder="1" applyAlignment="1">
      <alignment vertical="center"/>
    </xf>
    <xf numFmtId="2" fontId="12" fillId="10" borderId="22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right" vertical="center"/>
    </xf>
    <xf numFmtId="0" fontId="1" fillId="9" borderId="24" xfId="0" applyFont="1" applyFill="1" applyBorder="1" applyAlignment="1">
      <alignment horizontal="left" vertical="center" wrapText="1"/>
    </xf>
    <xf numFmtId="49" fontId="29" fillId="6" borderId="25" xfId="0" applyNumberFormat="1" applyFont="1" applyFill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right" vertical="center"/>
    </xf>
    <xf numFmtId="2" fontId="2" fillId="9" borderId="3" xfId="0" applyNumberFormat="1" applyFont="1" applyFill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right" vertical="center"/>
    </xf>
    <xf numFmtId="2" fontId="2" fillId="9" borderId="4" xfId="0" applyNumberFormat="1" applyFont="1" applyFill="1" applyBorder="1" applyAlignment="1">
      <alignment horizontal="center" vertical="center"/>
    </xf>
    <xf numFmtId="2" fontId="1" fillId="6" borderId="26" xfId="0" applyNumberFormat="1" applyFont="1" applyFill="1" applyBorder="1" applyAlignment="1">
      <alignment vertical="center"/>
    </xf>
    <xf numFmtId="0" fontId="1" fillId="9" borderId="26" xfId="0" applyFont="1" applyFill="1" applyBorder="1" applyAlignment="1">
      <alignment horizontal="left" vertical="center" wrapText="1"/>
    </xf>
    <xf numFmtId="49" fontId="29" fillId="6" borderId="27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 wrapText="1"/>
    </xf>
    <xf numFmtId="49" fontId="1" fillId="6" borderId="5" xfId="0" applyNumberFormat="1" applyFont="1" applyFill="1" applyBorder="1" applyAlignment="1">
      <alignment horizontal="center" vertical="center"/>
    </xf>
    <xf numFmtId="2" fontId="2" fillId="9" borderId="5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vertical="center"/>
    </xf>
    <xf numFmtId="0" fontId="1" fillId="10" borderId="21" xfId="0" applyFont="1" applyFill="1" applyBorder="1" applyAlignment="1">
      <alignment vertical="center" wrapText="1"/>
    </xf>
    <xf numFmtId="2" fontId="17" fillId="10" borderId="22" xfId="0" applyNumberFormat="1" applyFont="1" applyFill="1" applyBorder="1" applyAlignment="1">
      <alignment horizontal="center" vertical="center"/>
    </xf>
    <xf numFmtId="2" fontId="17" fillId="10" borderId="23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164" fontId="29" fillId="5" borderId="5" xfId="0" applyNumberFormat="1" applyFont="1" applyFill="1" applyBorder="1" applyAlignment="1">
      <alignment vertical="center"/>
    </xf>
    <xf numFmtId="164" fontId="29" fillId="20" borderId="5" xfId="0" applyNumberFormat="1" applyFont="1" applyFill="1" applyBorder="1" applyAlignment="1">
      <alignment vertical="center"/>
    </xf>
    <xf numFmtId="164" fontId="29" fillId="2" borderId="5" xfId="0" applyNumberFormat="1" applyFont="1" applyFill="1" applyBorder="1" applyAlignment="1">
      <alignment vertical="center"/>
    </xf>
    <xf numFmtId="0" fontId="17" fillId="21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vertical="center" wrapText="1"/>
    </xf>
    <xf numFmtId="2" fontId="28" fillId="6" borderId="3" xfId="0" applyNumberFormat="1" applyFont="1" applyFill="1" applyBorder="1" applyAlignment="1">
      <alignment vertical="center" wrapText="1"/>
    </xf>
    <xf numFmtId="0" fontId="17" fillId="9" borderId="21" xfId="0" applyFont="1" applyFill="1" applyBorder="1" applyAlignment="1">
      <alignment horizontal="center" vertical="center" wrapText="1"/>
    </xf>
    <xf numFmtId="49" fontId="27" fillId="9" borderId="22" xfId="0" applyNumberFormat="1" applyFont="1" applyFill="1" applyBorder="1" applyAlignment="1">
      <alignment horizontal="center" vertical="center"/>
    </xf>
    <xf numFmtId="2" fontId="35" fillId="9" borderId="22" xfId="0" applyNumberFormat="1" applyFont="1" applyFill="1" applyBorder="1" applyAlignment="1">
      <alignment horizontal="center" vertical="center"/>
    </xf>
    <xf numFmtId="2" fontId="35" fillId="9" borderId="2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right" vertical="center"/>
    </xf>
    <xf numFmtId="2" fontId="2" fillId="9" borderId="4" xfId="0" applyNumberFormat="1" applyFont="1" applyFill="1" applyBorder="1" applyAlignment="1">
      <alignment horizontal="right" vertical="center"/>
    </xf>
    <xf numFmtId="4" fontId="1" fillId="5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 vertical="center"/>
    </xf>
    <xf numFmtId="2" fontId="35" fillId="10" borderId="5" xfId="0" applyNumberFormat="1" applyFont="1" applyFill="1" applyBorder="1" applyAlignment="1">
      <alignment horizontal="center" vertical="center"/>
    </xf>
    <xf numFmtId="2" fontId="12" fillId="6" borderId="25" xfId="0" applyNumberFormat="1" applyFont="1" applyFill="1" applyBorder="1" applyAlignment="1">
      <alignment horizontal="right" vertical="center"/>
    </xf>
    <xf numFmtId="2" fontId="12" fillId="9" borderId="25" xfId="0" applyNumberFormat="1" applyFont="1" applyFill="1" applyBorder="1" applyAlignment="1">
      <alignment horizontal="center" vertical="center"/>
    </xf>
    <xf numFmtId="2" fontId="12" fillId="9" borderId="25" xfId="0" applyNumberFormat="1" applyFont="1" applyFill="1" applyBorder="1" applyAlignment="1">
      <alignment horizontal="right" vertical="center"/>
    </xf>
    <xf numFmtId="2" fontId="12" fillId="6" borderId="10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vertical="center"/>
    </xf>
    <xf numFmtId="0" fontId="40" fillId="24" borderId="15" xfId="1" applyFont="1" applyFill="1" applyBorder="1" applyAlignment="1">
      <alignment horizontal="left" vertical="center" wrapText="1"/>
    </xf>
    <xf numFmtId="0" fontId="41" fillId="24" borderId="18" xfId="1" applyFont="1" applyFill="1" applyBorder="1" applyAlignment="1">
      <alignment horizontal="left" vertical="center" wrapText="1"/>
    </xf>
    <xf numFmtId="0" fontId="40" fillId="0" borderId="28" xfId="1" applyFont="1" applyBorder="1" applyAlignment="1">
      <alignment horizontal="left" vertical="center" wrapText="1"/>
    </xf>
    <xf numFmtId="0" fontId="40" fillId="0" borderId="29" xfId="1" applyFont="1" applyBorder="1" applyAlignment="1">
      <alignment horizontal="left" vertical="center" wrapText="1"/>
    </xf>
    <xf numFmtId="49" fontId="29" fillId="6" borderId="30" xfId="0" applyNumberFormat="1" applyFont="1" applyFill="1" applyBorder="1" applyAlignment="1">
      <alignment horizontal="center" vertical="center"/>
    </xf>
    <xf numFmtId="2" fontId="1" fillId="6" borderId="30" xfId="0" applyNumberFormat="1" applyFont="1" applyFill="1" applyBorder="1" applyAlignment="1">
      <alignment horizontal="right" vertical="center"/>
    </xf>
    <xf numFmtId="2" fontId="1" fillId="9" borderId="30" xfId="0" applyNumberFormat="1" applyFont="1" applyFill="1" applyBorder="1" applyAlignment="1">
      <alignment vertical="center"/>
    </xf>
    <xf numFmtId="3" fontId="1" fillId="19" borderId="4" xfId="0" applyNumberFormat="1" applyFont="1" applyFill="1" applyBorder="1" applyAlignment="1">
      <alignment horizontal="center" vertical="center" wrapText="1"/>
    </xf>
    <xf numFmtId="3" fontId="12" fillId="21" borderId="4" xfId="0" applyNumberFormat="1" applyFont="1" applyFill="1" applyBorder="1" applyAlignment="1">
      <alignment horizontal="center" vertical="center" wrapText="1"/>
    </xf>
    <xf numFmtId="3" fontId="1" fillId="23" borderId="4" xfId="0" applyNumberFormat="1" applyFont="1" applyFill="1" applyBorder="1" applyAlignment="1">
      <alignment horizontal="center" vertical="center" wrapText="1"/>
    </xf>
    <xf numFmtId="3" fontId="30" fillId="13" borderId="4" xfId="0" applyNumberFormat="1" applyFont="1" applyFill="1" applyBorder="1" applyAlignment="1">
      <alignment horizontal="center" vertical="center" wrapText="1"/>
    </xf>
    <xf numFmtId="3" fontId="19" fillId="13" borderId="4" xfId="0" applyNumberFormat="1" applyFont="1" applyFill="1" applyBorder="1" applyAlignment="1">
      <alignment horizontal="center" vertical="center" wrapText="1"/>
    </xf>
    <xf numFmtId="164" fontId="1" fillId="16" borderId="4" xfId="0" applyNumberFormat="1" applyFont="1" applyFill="1" applyBorder="1" applyAlignment="1">
      <alignment horizontal="center" vertical="center" wrapText="1"/>
    </xf>
    <xf numFmtId="9" fontId="42" fillId="25" borderId="0" xfId="0" applyNumberFormat="1" applyFont="1" applyFill="1" applyBorder="1" applyAlignment="1">
      <alignment wrapText="1"/>
    </xf>
    <xf numFmtId="0" fontId="1" fillId="2" borderId="31" xfId="0" applyFont="1" applyFill="1" applyBorder="1" applyAlignment="1"/>
    <xf numFmtId="9" fontId="19" fillId="2" borderId="0" xfId="0" applyNumberFormat="1" applyFont="1" applyFill="1" applyBorder="1"/>
    <xf numFmtId="10" fontId="32" fillId="2" borderId="0" xfId="0" applyNumberFormat="1" applyFont="1" applyFill="1"/>
    <xf numFmtId="0" fontId="13" fillId="2" borderId="9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33" fillId="2" borderId="8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left"/>
    </xf>
    <xf numFmtId="0" fontId="33" fillId="2" borderId="33" xfId="0" applyFont="1" applyFill="1" applyBorder="1" applyAlignment="1">
      <alignment horizontal="left"/>
    </xf>
    <xf numFmtId="0" fontId="33" fillId="2" borderId="9" xfId="0" applyFont="1" applyFill="1" applyBorder="1" applyAlignment="1">
      <alignment horizontal="center"/>
    </xf>
    <xf numFmtId="0" fontId="33" fillId="2" borderId="32" xfId="0" applyFont="1" applyFill="1" applyBorder="1" applyAlignment="1">
      <alignment horizontal="center"/>
    </xf>
    <xf numFmtId="0" fontId="33" fillId="2" borderId="33" xfId="0" applyFont="1" applyFill="1" applyBorder="1" applyAlignment="1">
      <alignment horizontal="center"/>
    </xf>
    <xf numFmtId="9" fontId="2" fillId="2" borderId="31" xfId="0" applyNumberFormat="1" applyFont="1" applyFill="1" applyBorder="1" applyAlignment="1">
      <alignment horizontal="left" vertical="center" wrapText="1"/>
    </xf>
    <xf numFmtId="9" fontId="2" fillId="2" borderId="0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center" wrapText="1"/>
    </xf>
    <xf numFmtId="0" fontId="2" fillId="22" borderId="3" xfId="0" applyFont="1" applyFill="1" applyBorder="1" applyAlignment="1">
      <alignment horizontal="center" vertical="center" wrapText="1"/>
    </xf>
    <xf numFmtId="0" fontId="17" fillId="26" borderId="4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" fillId="2" borderId="3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5"/>
  <sheetViews>
    <sheetView tabSelected="1" view="pageBreakPreview" zoomScale="75" zoomScaleNormal="75" zoomScaleSheetLayoutView="75" workbookViewId="0">
      <selection activeCell="B22" sqref="B22:G22"/>
    </sheetView>
  </sheetViews>
  <sheetFormatPr defaultRowHeight="15.75" x14ac:dyDescent="0.25"/>
  <cols>
    <col min="1" max="1" width="54.28515625" style="1" customWidth="1"/>
    <col min="2" max="2" width="10" style="5" customWidth="1"/>
    <col min="3" max="3" width="14.5703125" style="5" customWidth="1"/>
    <col min="4" max="4" width="14" style="5" customWidth="1"/>
    <col min="5" max="5" width="14.28515625" style="1" customWidth="1"/>
    <col min="6" max="6" width="14.140625" style="1" customWidth="1"/>
    <col min="7" max="7" width="13.7109375" style="1" customWidth="1"/>
    <col min="8" max="8" width="13.5703125" style="1" customWidth="1"/>
    <col min="9" max="9" width="13.85546875" style="1" customWidth="1"/>
    <col min="10" max="10" width="13.42578125" style="1" customWidth="1"/>
    <col min="11" max="11" width="20.140625" style="2" customWidth="1"/>
    <col min="12" max="12" width="18" style="1" customWidth="1"/>
    <col min="13" max="16384" width="9.140625" style="1"/>
  </cols>
  <sheetData>
    <row r="1" spans="1:11" x14ac:dyDescent="0.25">
      <c r="A1" s="357" t="s">
        <v>126</v>
      </c>
      <c r="B1" s="357"/>
      <c r="C1" s="291"/>
      <c r="D1" s="291"/>
      <c r="G1" s="365" t="s">
        <v>0</v>
      </c>
      <c r="H1" s="365"/>
      <c r="I1" s="365"/>
      <c r="J1" s="365"/>
    </row>
    <row r="2" spans="1:11" x14ac:dyDescent="0.25">
      <c r="A2" s="3" t="s">
        <v>212</v>
      </c>
      <c r="B2" s="4"/>
      <c r="G2" s="365" t="s">
        <v>118</v>
      </c>
      <c r="H2" s="365"/>
      <c r="I2" s="365"/>
      <c r="J2" s="365"/>
    </row>
    <row r="3" spans="1:11" x14ac:dyDescent="0.25">
      <c r="A3" s="6" t="s">
        <v>213</v>
      </c>
      <c r="B3" s="7"/>
      <c r="G3" s="365" t="s">
        <v>119</v>
      </c>
      <c r="H3" s="365"/>
      <c r="I3" s="365"/>
      <c r="J3" s="365"/>
    </row>
    <row r="4" spans="1:11" x14ac:dyDescent="0.25">
      <c r="A4" s="3" t="s">
        <v>250</v>
      </c>
      <c r="B4" s="7"/>
      <c r="G4" s="365" t="s">
        <v>120</v>
      </c>
      <c r="H4" s="365"/>
      <c r="I4" s="365"/>
      <c r="J4" s="365"/>
    </row>
    <row r="5" spans="1:11" ht="22.5" customHeight="1" x14ac:dyDescent="0.25">
      <c r="A5" s="364" t="s">
        <v>251</v>
      </c>
      <c r="B5" s="364"/>
      <c r="C5" s="8"/>
      <c r="D5" s="8"/>
      <c r="E5" s="9"/>
      <c r="F5" s="9"/>
      <c r="G5" s="365"/>
      <c r="H5" s="365"/>
      <c r="I5" s="365"/>
      <c r="J5" s="365"/>
    </row>
    <row r="6" spans="1:11" ht="9" customHeight="1" x14ac:dyDescent="0.25">
      <c r="B6" s="9"/>
      <c r="C6" s="9"/>
      <c r="D6" s="9"/>
      <c r="E6" s="9"/>
      <c r="F6" s="9"/>
      <c r="G6" s="10"/>
      <c r="H6" s="10"/>
      <c r="I6" s="10"/>
      <c r="J6" s="10"/>
    </row>
    <row r="7" spans="1:11" x14ac:dyDescent="0.25">
      <c r="A7" s="356"/>
      <c r="B7" s="356"/>
      <c r="C7" s="293"/>
      <c r="D7" s="293"/>
      <c r="E7" s="11"/>
      <c r="F7" s="11"/>
      <c r="G7" s="357" t="s">
        <v>1</v>
      </c>
      <c r="H7" s="357"/>
      <c r="I7" s="357"/>
      <c r="J7" s="357"/>
    </row>
    <row r="8" spans="1:11" s="12" customFormat="1" ht="15" customHeight="1" x14ac:dyDescent="0.2">
      <c r="E8" s="13"/>
      <c r="F8" s="13"/>
      <c r="G8" s="358" t="s">
        <v>121</v>
      </c>
      <c r="H8" s="358"/>
      <c r="I8" s="358"/>
      <c r="J8" s="358"/>
      <c r="K8" s="14"/>
    </row>
    <row r="9" spans="1:11" ht="16.5" customHeight="1" x14ac:dyDescent="0.25">
      <c r="A9" s="15" t="s">
        <v>125</v>
      </c>
      <c r="B9" s="15"/>
      <c r="C9" s="15"/>
      <c r="D9" s="15"/>
      <c r="E9" s="15"/>
      <c r="F9" s="15"/>
      <c r="G9" s="359" t="s">
        <v>122</v>
      </c>
      <c r="H9" s="359"/>
      <c r="I9" s="359"/>
      <c r="J9" s="359"/>
    </row>
    <row r="10" spans="1:11" s="12" customFormat="1" ht="19.5" customHeight="1" x14ac:dyDescent="0.2">
      <c r="A10" s="15" t="s">
        <v>123</v>
      </c>
      <c r="B10" s="15"/>
      <c r="C10" s="16"/>
      <c r="D10" s="16"/>
      <c r="E10" s="13"/>
      <c r="F10" s="13"/>
      <c r="G10" s="364" t="s">
        <v>272</v>
      </c>
      <c r="H10" s="364"/>
      <c r="I10" s="364"/>
      <c r="J10" s="364"/>
      <c r="K10" s="14"/>
    </row>
    <row r="11" spans="1:11" ht="17.25" customHeight="1" x14ac:dyDescent="0.25">
      <c r="A11" s="360" t="s">
        <v>124</v>
      </c>
      <c r="B11" s="360"/>
      <c r="C11" s="8"/>
      <c r="D11" s="8"/>
      <c r="E11" s="17"/>
      <c r="F11" s="17"/>
      <c r="G11" s="361"/>
      <c r="H11" s="361"/>
      <c r="I11" s="361"/>
      <c r="J11" s="361"/>
    </row>
    <row r="12" spans="1:11" ht="19.5" customHeight="1" x14ac:dyDescent="0.25">
      <c r="A12" s="1" t="s">
        <v>214</v>
      </c>
      <c r="E12" s="17"/>
      <c r="F12" s="17"/>
      <c r="G12" s="15"/>
      <c r="H12" s="15"/>
      <c r="I12" s="15"/>
      <c r="J12" s="5"/>
    </row>
    <row r="13" spans="1:11" s="12" customFormat="1" ht="16.5" customHeight="1" x14ac:dyDescent="0.25">
      <c r="A13" s="1" t="s">
        <v>252</v>
      </c>
      <c r="B13" s="18"/>
      <c r="C13" s="18"/>
      <c r="D13" s="18"/>
      <c r="E13" s="13"/>
      <c r="F13" s="13"/>
      <c r="G13" s="357"/>
      <c r="H13" s="357"/>
      <c r="I13" s="357"/>
      <c r="J13" s="357"/>
      <c r="K13" s="14"/>
    </row>
    <row r="14" spans="1:11" s="12" customFormat="1" ht="15" x14ac:dyDescent="0.2">
      <c r="B14" s="18"/>
      <c r="C14" s="18"/>
      <c r="D14" s="18"/>
      <c r="E14" s="13"/>
      <c r="F14" s="13"/>
      <c r="G14" s="360"/>
      <c r="H14" s="360"/>
      <c r="I14" s="360"/>
      <c r="J14" s="360"/>
      <c r="K14" s="14"/>
    </row>
    <row r="15" spans="1:11" x14ac:dyDescent="0.25">
      <c r="B15" s="19"/>
      <c r="C15" s="19"/>
      <c r="D15" s="19"/>
      <c r="E15" s="19"/>
      <c r="F15" s="19"/>
      <c r="G15" s="362"/>
      <c r="H15" s="362"/>
      <c r="I15" s="362"/>
      <c r="J15" s="20" t="s">
        <v>2</v>
      </c>
    </row>
    <row r="16" spans="1:11" x14ac:dyDescent="0.25">
      <c r="A16" s="21" t="s">
        <v>3</v>
      </c>
      <c r="B16" s="21"/>
      <c r="C16" s="21"/>
      <c r="D16" s="21"/>
      <c r="E16" s="21"/>
      <c r="F16" s="21"/>
      <c r="G16" s="5"/>
      <c r="H16" s="22"/>
      <c r="I16" s="23" t="s">
        <v>4</v>
      </c>
      <c r="J16" s="212">
        <v>2025</v>
      </c>
    </row>
    <row r="17" spans="1:10" ht="18" customHeight="1" x14ac:dyDescent="0.25">
      <c r="A17" s="25" t="s">
        <v>5</v>
      </c>
      <c r="B17" s="363" t="s">
        <v>187</v>
      </c>
      <c r="C17" s="363"/>
      <c r="D17" s="363"/>
      <c r="E17" s="363"/>
      <c r="F17" s="363"/>
      <c r="G17" s="363"/>
      <c r="H17" s="355" t="s">
        <v>6</v>
      </c>
      <c r="I17" s="355"/>
      <c r="J17" s="24">
        <v>42068580</v>
      </c>
    </row>
    <row r="18" spans="1:10" ht="15.75" customHeight="1" x14ac:dyDescent="0.25">
      <c r="A18" s="26" t="s">
        <v>7</v>
      </c>
      <c r="B18" s="354"/>
      <c r="C18" s="354"/>
      <c r="D18" s="354"/>
      <c r="E18" s="354"/>
      <c r="F18" s="354"/>
      <c r="G18" s="354"/>
      <c r="H18" s="355" t="s">
        <v>8</v>
      </c>
      <c r="I18" s="355"/>
      <c r="J18" s="24">
        <v>150</v>
      </c>
    </row>
    <row r="19" spans="1:10" ht="15.75" customHeight="1" x14ac:dyDescent="0.25">
      <c r="A19" s="27" t="s">
        <v>9</v>
      </c>
      <c r="B19" s="352" t="s">
        <v>188</v>
      </c>
      <c r="C19" s="352"/>
      <c r="D19" s="352"/>
      <c r="E19" s="352"/>
      <c r="F19" s="352"/>
      <c r="G19" s="352"/>
      <c r="H19" s="345" t="s">
        <v>10</v>
      </c>
      <c r="I19" s="345"/>
      <c r="J19" s="24"/>
    </row>
    <row r="20" spans="1:10" ht="15.75" customHeight="1" x14ac:dyDescent="0.25">
      <c r="A20" s="25" t="s">
        <v>127</v>
      </c>
      <c r="B20" s="353" t="s">
        <v>220</v>
      </c>
      <c r="C20" s="353"/>
      <c r="D20" s="353"/>
      <c r="E20" s="353"/>
      <c r="F20" s="353"/>
      <c r="G20" s="353"/>
      <c r="H20" s="345" t="s">
        <v>11</v>
      </c>
      <c r="I20" s="345"/>
      <c r="J20" s="24"/>
    </row>
    <row r="21" spans="1:10" ht="15.75" customHeight="1" x14ac:dyDescent="0.25">
      <c r="A21" s="25" t="s">
        <v>12</v>
      </c>
      <c r="B21" s="354"/>
      <c r="C21" s="354"/>
      <c r="D21" s="354"/>
      <c r="E21" s="354"/>
      <c r="F21" s="354"/>
      <c r="G21" s="354"/>
      <c r="H21" s="345" t="s">
        <v>13</v>
      </c>
      <c r="I21" s="345"/>
      <c r="J21" s="24"/>
    </row>
    <row r="22" spans="1:10" ht="15.75" customHeight="1" x14ac:dyDescent="0.25">
      <c r="A22" s="28" t="s">
        <v>14</v>
      </c>
      <c r="B22" s="344" t="s">
        <v>189</v>
      </c>
      <c r="C22" s="344"/>
      <c r="D22" s="344"/>
      <c r="E22" s="344"/>
      <c r="F22" s="344"/>
      <c r="G22" s="344"/>
      <c r="H22" s="345" t="s">
        <v>15</v>
      </c>
      <c r="I22" s="345"/>
      <c r="J22" s="24">
        <v>3821</v>
      </c>
    </row>
    <row r="23" spans="1:10" ht="15.75" customHeight="1" x14ac:dyDescent="0.25">
      <c r="A23" s="28" t="s">
        <v>128</v>
      </c>
      <c r="B23" s="344" t="s">
        <v>192</v>
      </c>
      <c r="C23" s="346"/>
      <c r="D23" s="346"/>
      <c r="E23" s="346"/>
      <c r="F23" s="346"/>
      <c r="G23" s="346"/>
      <c r="H23" s="345"/>
      <c r="I23" s="345"/>
      <c r="J23" s="24"/>
    </row>
    <row r="24" spans="1:10" ht="15.75" customHeight="1" x14ac:dyDescent="0.25">
      <c r="A24" s="28" t="s">
        <v>16</v>
      </c>
      <c r="B24" s="344" t="s">
        <v>190</v>
      </c>
      <c r="C24" s="344"/>
      <c r="D24" s="344"/>
      <c r="E24" s="344"/>
      <c r="F24" s="344"/>
      <c r="G24" s="344"/>
      <c r="H24" s="345"/>
      <c r="I24" s="345"/>
      <c r="J24" s="24"/>
    </row>
    <row r="25" spans="1:10" x14ac:dyDescent="0.25">
      <c r="A25" s="28" t="s">
        <v>17</v>
      </c>
      <c r="B25" s="29">
        <v>26.5</v>
      </c>
      <c r="C25" s="290"/>
      <c r="D25" s="290"/>
      <c r="E25" s="290"/>
      <c r="F25" s="290"/>
      <c r="G25" s="290"/>
      <c r="H25" s="289"/>
      <c r="I25" s="292"/>
      <c r="J25" s="22"/>
    </row>
    <row r="26" spans="1:10" x14ac:dyDescent="0.25">
      <c r="A26" s="288" t="s">
        <v>18</v>
      </c>
      <c r="B26" s="347" t="s">
        <v>191</v>
      </c>
      <c r="C26" s="347"/>
      <c r="D26" s="347"/>
      <c r="E26" s="347"/>
      <c r="F26" s="347"/>
      <c r="G26" s="347"/>
      <c r="H26" s="347"/>
      <c r="I26" s="347"/>
    </row>
    <row r="27" spans="1:10" ht="14.25" customHeight="1" x14ac:dyDescent="0.25">
      <c r="A27" s="28" t="s">
        <v>19</v>
      </c>
      <c r="B27" s="30"/>
      <c r="C27" s="31"/>
      <c r="D27" s="31"/>
      <c r="E27" s="31"/>
      <c r="F27" s="31"/>
      <c r="G27" s="31"/>
      <c r="H27" s="31"/>
      <c r="I27" s="32"/>
    </row>
    <row r="28" spans="1:10" x14ac:dyDescent="0.25">
      <c r="A28" s="288" t="s">
        <v>20</v>
      </c>
      <c r="B28" s="348" t="s">
        <v>215</v>
      </c>
      <c r="C28" s="348"/>
      <c r="D28" s="348"/>
      <c r="E28" s="348"/>
      <c r="F28" s="348"/>
      <c r="G28" s="348"/>
      <c r="H28" s="348"/>
      <c r="I28" s="348"/>
    </row>
    <row r="29" spans="1:10" x14ac:dyDescent="0.25">
      <c r="A29" s="286"/>
      <c r="B29" s="1"/>
      <c r="C29" s="1"/>
      <c r="D29" s="1"/>
    </row>
    <row r="30" spans="1:10" x14ac:dyDescent="0.25">
      <c r="A30" s="286"/>
      <c r="B30" s="1"/>
      <c r="C30" s="1"/>
      <c r="D30" s="1"/>
    </row>
    <row r="31" spans="1:10" ht="22.5" customHeight="1" x14ac:dyDescent="0.25">
      <c r="A31" s="349" t="s">
        <v>253</v>
      </c>
      <c r="B31" s="349"/>
      <c r="C31" s="349"/>
      <c r="D31" s="349"/>
      <c r="E31" s="349"/>
      <c r="F31" s="349"/>
      <c r="G31" s="349"/>
      <c r="H31" s="349"/>
      <c r="I31" s="349"/>
      <c r="J31" s="349"/>
    </row>
    <row r="32" spans="1:10" ht="12" customHeight="1" x14ac:dyDescent="0.25">
      <c r="A32" s="350"/>
      <c r="B32" s="350"/>
      <c r="C32" s="350"/>
      <c r="D32" s="350"/>
      <c r="E32" s="350"/>
      <c r="F32" s="350"/>
      <c r="G32" s="350"/>
      <c r="H32" s="350"/>
      <c r="I32" s="350"/>
      <c r="J32" s="33"/>
    </row>
    <row r="33" spans="1:12" ht="21" customHeight="1" x14ac:dyDescent="0.25">
      <c r="A33" s="351" t="s">
        <v>21</v>
      </c>
      <c r="B33" s="351"/>
      <c r="C33" s="351"/>
      <c r="D33" s="351"/>
      <c r="E33" s="351"/>
      <c r="F33" s="351"/>
      <c r="G33" s="351"/>
      <c r="H33" s="351"/>
      <c r="I33" s="351"/>
      <c r="J33" s="351"/>
    </row>
    <row r="34" spans="1:12" ht="18" customHeight="1" x14ac:dyDescent="0.25">
      <c r="A34" s="343" t="s">
        <v>129</v>
      </c>
      <c r="B34" s="343"/>
      <c r="C34" s="343"/>
      <c r="D34" s="343"/>
      <c r="E34" s="343"/>
      <c r="F34" s="343"/>
      <c r="G34" s="343"/>
      <c r="H34" s="343"/>
      <c r="I34" s="343"/>
      <c r="J34" s="343"/>
    </row>
    <row r="35" spans="1:12" ht="19.5" customHeight="1" x14ac:dyDescent="0.25">
      <c r="A35" s="34"/>
      <c r="B35" s="34"/>
      <c r="C35" s="35"/>
      <c r="D35" s="35"/>
      <c r="E35" s="35"/>
      <c r="F35" s="35"/>
      <c r="G35" s="35"/>
      <c r="H35" s="35"/>
      <c r="I35" s="34"/>
      <c r="J35" s="34"/>
    </row>
    <row r="36" spans="1:12" ht="18.75" customHeight="1" x14ac:dyDescent="0.25">
      <c r="A36" s="333"/>
      <c r="B36" s="334" t="s">
        <v>22</v>
      </c>
      <c r="C36" s="335" t="s">
        <v>254</v>
      </c>
      <c r="D36" s="336" t="s">
        <v>217</v>
      </c>
      <c r="E36" s="335" t="s">
        <v>130</v>
      </c>
      <c r="F36" s="336" t="s">
        <v>255</v>
      </c>
      <c r="G36" s="334" t="s">
        <v>131</v>
      </c>
      <c r="H36" s="334"/>
      <c r="I36" s="334"/>
      <c r="J36" s="334"/>
      <c r="K36" s="36"/>
    </row>
    <row r="37" spans="1:12" ht="45.75" customHeight="1" x14ac:dyDescent="0.25">
      <c r="A37" s="333"/>
      <c r="B37" s="334"/>
      <c r="C37" s="335"/>
      <c r="D37" s="337"/>
      <c r="E37" s="335"/>
      <c r="F37" s="337"/>
      <c r="G37" s="103" t="s">
        <v>132</v>
      </c>
      <c r="H37" s="103" t="s">
        <v>133</v>
      </c>
      <c r="I37" s="103" t="s">
        <v>134</v>
      </c>
      <c r="J37" s="103" t="s">
        <v>135</v>
      </c>
      <c r="K37" s="36"/>
    </row>
    <row r="38" spans="1:12" x14ac:dyDescent="0.25">
      <c r="A38" s="287">
        <v>1</v>
      </c>
      <c r="B38" s="285">
        <v>2</v>
      </c>
      <c r="C38" s="285">
        <v>3</v>
      </c>
      <c r="D38" s="179">
        <v>4</v>
      </c>
      <c r="E38" s="285">
        <v>5</v>
      </c>
      <c r="F38" s="179">
        <v>6</v>
      </c>
      <c r="G38" s="287">
        <v>7</v>
      </c>
      <c r="H38" s="287">
        <v>8</v>
      </c>
      <c r="I38" s="287">
        <v>9</v>
      </c>
      <c r="J38" s="287">
        <v>10</v>
      </c>
    </row>
    <row r="39" spans="1:12" ht="26.25" customHeight="1" x14ac:dyDescent="0.25">
      <c r="A39" s="110" t="s">
        <v>23</v>
      </c>
      <c r="B39" s="37"/>
      <c r="C39" s="37"/>
      <c r="D39" s="180"/>
      <c r="E39" s="37"/>
      <c r="F39" s="180"/>
      <c r="G39" s="37"/>
      <c r="H39" s="37"/>
      <c r="I39" s="37"/>
      <c r="J39" s="37"/>
    </row>
    <row r="40" spans="1:12" ht="38.25" customHeight="1" x14ac:dyDescent="0.2">
      <c r="A40" s="111" t="s">
        <v>24</v>
      </c>
      <c r="B40" s="112" t="s">
        <v>25</v>
      </c>
      <c r="C40" s="113">
        <v>9165.3799999999992</v>
      </c>
      <c r="D40" s="114">
        <v>8782.14</v>
      </c>
      <c r="E40" s="113">
        <f>E45+E41</f>
        <v>9756.7999999999993</v>
      </c>
      <c r="F40" s="113">
        <f>F45+F41</f>
        <v>10100</v>
      </c>
      <c r="G40" s="114">
        <v>2525</v>
      </c>
      <c r="H40" s="114">
        <v>2525</v>
      </c>
      <c r="I40" s="114">
        <v>2525</v>
      </c>
      <c r="J40" s="114">
        <v>2525</v>
      </c>
      <c r="K40" s="38">
        <f>SUM(G40:J40)</f>
        <v>10100</v>
      </c>
    </row>
    <row r="41" spans="1:12" ht="21.75" customHeight="1" x14ac:dyDescent="0.25">
      <c r="A41" s="39" t="s">
        <v>26</v>
      </c>
      <c r="B41" s="287" t="s">
        <v>27</v>
      </c>
      <c r="C41" s="178">
        <v>1006.78</v>
      </c>
      <c r="D41" s="181">
        <v>919.14</v>
      </c>
      <c r="E41" s="178">
        <v>1066.8</v>
      </c>
      <c r="F41" s="181">
        <v>1100</v>
      </c>
      <c r="G41" s="44">
        <v>275</v>
      </c>
      <c r="H41" s="44">
        <v>275</v>
      </c>
      <c r="I41" s="44">
        <v>275</v>
      </c>
      <c r="J41" s="44">
        <v>275</v>
      </c>
      <c r="K41" s="36" t="s">
        <v>208</v>
      </c>
      <c r="L41" s="198">
        <f>SUM(G41:J41)</f>
        <v>1100</v>
      </c>
    </row>
    <row r="42" spans="1:12" ht="19.5" customHeight="1" x14ac:dyDescent="0.25">
      <c r="A42" s="39" t="s">
        <v>28</v>
      </c>
      <c r="B42" s="287" t="s">
        <v>29</v>
      </c>
      <c r="C42" s="95"/>
      <c r="D42" s="182"/>
      <c r="E42" s="95"/>
      <c r="F42" s="182"/>
      <c r="G42" s="94"/>
      <c r="H42" s="94"/>
      <c r="I42" s="94"/>
      <c r="J42" s="94"/>
    </row>
    <row r="43" spans="1:12" ht="21" customHeight="1" x14ac:dyDescent="0.25">
      <c r="A43" s="39" t="s">
        <v>185</v>
      </c>
      <c r="B43" s="287" t="s">
        <v>30</v>
      </c>
      <c r="C43" s="95"/>
      <c r="D43" s="182"/>
      <c r="E43" s="95"/>
      <c r="F43" s="182"/>
      <c r="G43" s="94"/>
      <c r="H43" s="94"/>
      <c r="I43" s="94"/>
      <c r="J43" s="94"/>
    </row>
    <row r="44" spans="1:12" ht="21.75" customHeight="1" x14ac:dyDescent="0.25">
      <c r="A44" s="39" t="s">
        <v>186</v>
      </c>
      <c r="B44" s="287" t="s">
        <v>31</v>
      </c>
      <c r="C44" s="95"/>
      <c r="D44" s="182"/>
      <c r="E44" s="95"/>
      <c r="F44" s="182"/>
      <c r="G44" s="94"/>
      <c r="H44" s="94"/>
      <c r="I44" s="94"/>
      <c r="J44" s="94"/>
      <c r="K44" s="40"/>
    </row>
    <row r="45" spans="1:12" s="41" customFormat="1" ht="54.75" x14ac:dyDescent="0.25">
      <c r="A45" s="115" t="s">
        <v>32</v>
      </c>
      <c r="B45" s="116" t="s">
        <v>33</v>
      </c>
      <c r="C45" s="114">
        <f>C40-C41</f>
        <v>8158.5999999999995</v>
      </c>
      <c r="D45" s="114">
        <v>7863</v>
      </c>
      <c r="E45" s="114">
        <v>8690</v>
      </c>
      <c r="F45" s="114">
        <v>9000</v>
      </c>
      <c r="G45" s="114">
        <v>2250</v>
      </c>
      <c r="H45" s="114">
        <v>2250</v>
      </c>
      <c r="I45" s="114">
        <v>2250</v>
      </c>
      <c r="J45" s="114">
        <v>2250</v>
      </c>
      <c r="K45" s="294">
        <f t="shared" ref="K45:K50" si="0">SUM(G45:J45)</f>
        <v>9000</v>
      </c>
    </row>
    <row r="46" spans="1:12" ht="27" customHeight="1" x14ac:dyDescent="0.25">
      <c r="A46" s="111" t="s">
        <v>194</v>
      </c>
      <c r="B46" s="117" t="s">
        <v>34</v>
      </c>
      <c r="C46" s="118">
        <f t="shared" ref="C46:J46" si="1">SUM(C47:C51)</f>
        <v>1792.2900000000002</v>
      </c>
      <c r="D46" s="118">
        <f t="shared" si="1"/>
        <v>1815.2</v>
      </c>
      <c r="E46" s="118">
        <f t="shared" si="1"/>
        <v>1893.48</v>
      </c>
      <c r="F46" s="118">
        <f t="shared" si="1"/>
        <v>2024.2</v>
      </c>
      <c r="G46" s="118">
        <f t="shared" si="1"/>
        <v>506.05</v>
      </c>
      <c r="H46" s="118">
        <f t="shared" si="1"/>
        <v>506.05</v>
      </c>
      <c r="I46" s="118">
        <f t="shared" si="1"/>
        <v>506.05</v>
      </c>
      <c r="J46" s="118">
        <f t="shared" si="1"/>
        <v>506.05</v>
      </c>
      <c r="K46" s="40">
        <f t="shared" si="0"/>
        <v>2024.2</v>
      </c>
    </row>
    <row r="47" spans="1:12" ht="27" customHeight="1" x14ac:dyDescent="0.25">
      <c r="A47" s="104" t="s">
        <v>193</v>
      </c>
      <c r="B47" s="99" t="s">
        <v>196</v>
      </c>
      <c r="C47" s="162">
        <v>771.06</v>
      </c>
      <c r="D47" s="118">
        <v>767</v>
      </c>
      <c r="E47" s="162">
        <v>706.48</v>
      </c>
      <c r="F47" s="118">
        <v>777</v>
      </c>
      <c r="G47" s="100">
        <v>194.25</v>
      </c>
      <c r="H47" s="100">
        <v>194.25</v>
      </c>
      <c r="I47" s="100">
        <v>194.25</v>
      </c>
      <c r="J47" s="100">
        <v>194.25</v>
      </c>
      <c r="K47" s="40">
        <f t="shared" si="0"/>
        <v>777</v>
      </c>
    </row>
    <row r="48" spans="1:12" ht="27" customHeight="1" x14ac:dyDescent="0.25">
      <c r="A48" s="104" t="s">
        <v>195</v>
      </c>
      <c r="B48" s="99" t="s">
        <v>197</v>
      </c>
      <c r="C48" s="162">
        <v>35.33</v>
      </c>
      <c r="D48" s="118">
        <v>15</v>
      </c>
      <c r="E48" s="162">
        <v>0</v>
      </c>
      <c r="F48" s="118">
        <v>0</v>
      </c>
      <c r="G48" s="100"/>
      <c r="H48" s="100"/>
      <c r="I48" s="100"/>
      <c r="J48" s="100"/>
      <c r="K48" s="40">
        <f t="shared" si="0"/>
        <v>0</v>
      </c>
    </row>
    <row r="49" spans="1:12" ht="27" customHeight="1" x14ac:dyDescent="0.25">
      <c r="A49" s="104" t="s">
        <v>206</v>
      </c>
      <c r="B49" s="99" t="s">
        <v>256</v>
      </c>
      <c r="C49" s="162">
        <v>59</v>
      </c>
      <c r="D49" s="118">
        <v>70</v>
      </c>
      <c r="E49" s="162">
        <v>54.36</v>
      </c>
      <c r="F49" s="118">
        <v>82</v>
      </c>
      <c r="G49" s="100">
        <v>20.5</v>
      </c>
      <c r="H49" s="100">
        <v>20.5</v>
      </c>
      <c r="I49" s="100">
        <v>20.5</v>
      </c>
      <c r="J49" s="100">
        <v>20.5</v>
      </c>
      <c r="K49" s="40">
        <f t="shared" si="0"/>
        <v>82</v>
      </c>
    </row>
    <row r="50" spans="1:12" ht="27" customHeight="1" x14ac:dyDescent="0.25">
      <c r="A50" s="104" t="s">
        <v>257</v>
      </c>
      <c r="B50" s="99" t="s">
        <v>258</v>
      </c>
      <c r="C50" s="162">
        <v>921.2</v>
      </c>
      <c r="D50" s="118">
        <v>963.2</v>
      </c>
      <c r="E50" s="162">
        <v>1132.6400000000001</v>
      </c>
      <c r="F50" s="118">
        <v>1165.2</v>
      </c>
      <c r="G50" s="100">
        <v>291.3</v>
      </c>
      <c r="H50" s="100">
        <v>291.3</v>
      </c>
      <c r="I50" s="100">
        <v>291.3</v>
      </c>
      <c r="J50" s="100">
        <v>291.3</v>
      </c>
      <c r="K50" s="40">
        <f t="shared" si="0"/>
        <v>1165.2</v>
      </c>
    </row>
    <row r="51" spans="1:12" ht="27" customHeight="1" x14ac:dyDescent="0.25">
      <c r="A51" s="104" t="s">
        <v>259</v>
      </c>
      <c r="B51" s="99" t="s">
        <v>260</v>
      </c>
      <c r="C51" s="162">
        <v>5.7</v>
      </c>
      <c r="D51" s="118">
        <v>0</v>
      </c>
      <c r="E51" s="162"/>
      <c r="F51" s="118">
        <v>0</v>
      </c>
      <c r="G51" s="100"/>
      <c r="H51" s="100"/>
      <c r="I51" s="100"/>
      <c r="J51" s="100"/>
      <c r="K51" s="40"/>
    </row>
    <row r="52" spans="1:12" ht="24" customHeight="1" x14ac:dyDescent="0.25">
      <c r="A52" s="98" t="s">
        <v>136</v>
      </c>
      <c r="B52" s="101" t="s">
        <v>35</v>
      </c>
      <c r="C52" s="46"/>
      <c r="D52" s="106"/>
      <c r="E52" s="46"/>
      <c r="F52" s="106"/>
      <c r="G52" s="100"/>
      <c r="H52" s="100"/>
      <c r="I52" s="100"/>
      <c r="J52" s="100"/>
      <c r="K52" s="40"/>
    </row>
    <row r="53" spans="1:12" ht="20.25" customHeight="1" x14ac:dyDescent="0.25">
      <c r="A53" s="43" t="s">
        <v>184</v>
      </c>
      <c r="B53" s="86" t="s">
        <v>36</v>
      </c>
      <c r="C53" s="44"/>
      <c r="D53" s="181"/>
      <c r="E53" s="44"/>
      <c r="F53" s="181"/>
      <c r="G53" s="45"/>
      <c r="H53" s="45"/>
      <c r="I53" s="45"/>
      <c r="J53" s="45"/>
      <c r="K53" s="40"/>
    </row>
    <row r="54" spans="1:12" ht="22.5" customHeight="1" x14ac:dyDescent="0.25">
      <c r="A54" s="119" t="s">
        <v>137</v>
      </c>
      <c r="B54" s="112" t="s">
        <v>37</v>
      </c>
      <c r="C54" s="106">
        <f t="shared" ref="C54:J54" si="2">SUM(C55)</f>
        <v>2119.9499999999998</v>
      </c>
      <c r="D54" s="181">
        <v>2123.77</v>
      </c>
      <c r="E54" s="106">
        <f>E55</f>
        <v>2156.7399999999998</v>
      </c>
      <c r="F54" s="181">
        <f>F55</f>
        <v>2104</v>
      </c>
      <c r="G54" s="106">
        <f t="shared" si="2"/>
        <v>526</v>
      </c>
      <c r="H54" s="106">
        <f t="shared" si="2"/>
        <v>526</v>
      </c>
      <c r="I54" s="106">
        <f t="shared" si="2"/>
        <v>526</v>
      </c>
      <c r="J54" s="106">
        <f t="shared" si="2"/>
        <v>526</v>
      </c>
      <c r="K54" s="36">
        <f>SUM(G54:J54)</f>
        <v>2104</v>
      </c>
    </row>
    <row r="55" spans="1:12" ht="55.5" customHeight="1" x14ac:dyDescent="0.25">
      <c r="A55" s="104" t="s">
        <v>198</v>
      </c>
      <c r="B55" s="99" t="s">
        <v>199</v>
      </c>
      <c r="C55" s="44">
        <v>2119.9499999999998</v>
      </c>
      <c r="D55" s="181">
        <v>2123.77</v>
      </c>
      <c r="E55" s="44">
        <v>2156.7399999999998</v>
      </c>
      <c r="F55" s="181">
        <v>2104</v>
      </c>
      <c r="G55" s="45">
        <v>526</v>
      </c>
      <c r="H55" s="45">
        <v>526</v>
      </c>
      <c r="I55" s="45">
        <v>526</v>
      </c>
      <c r="J55" s="45">
        <v>526</v>
      </c>
      <c r="K55" s="36">
        <f>SUM(G55:J55)</f>
        <v>2104</v>
      </c>
    </row>
    <row r="56" spans="1:12" ht="46.5" customHeight="1" x14ac:dyDescent="0.25">
      <c r="A56" s="48" t="s">
        <v>38</v>
      </c>
      <c r="B56" s="287" t="s">
        <v>39</v>
      </c>
      <c r="C56" s="102"/>
      <c r="D56" s="183"/>
      <c r="E56" s="102"/>
      <c r="F56" s="183"/>
      <c r="G56" s="94"/>
      <c r="H56" s="94"/>
      <c r="I56" s="94"/>
      <c r="J56" s="94"/>
    </row>
    <row r="57" spans="1:12" ht="43.5" customHeight="1" x14ac:dyDescent="0.25">
      <c r="A57" s="120" t="s">
        <v>138</v>
      </c>
      <c r="B57" s="121" t="s">
        <v>41</v>
      </c>
      <c r="C57" s="108">
        <f>SUM(C58:C58)</f>
        <v>2406.6</v>
      </c>
      <c r="D57" s="108">
        <f>D58</f>
        <v>2624</v>
      </c>
      <c r="E57" s="108">
        <v>2624</v>
      </c>
      <c r="F57" s="108">
        <f>SUM(G57:J57)</f>
        <v>3303.3</v>
      </c>
      <c r="G57" s="108">
        <f>SUM(G58:G58)</f>
        <v>825.82</v>
      </c>
      <c r="H57" s="108">
        <f>SUM(H58:H58)</f>
        <v>825.82</v>
      </c>
      <c r="I57" s="108">
        <f>SUM(I58:I58)</f>
        <v>825.83</v>
      </c>
      <c r="J57" s="108">
        <f>SUM(J58:J58)</f>
        <v>825.83</v>
      </c>
      <c r="K57" s="80">
        <f>SUM(G57:J57)</f>
        <v>3303.3</v>
      </c>
    </row>
    <row r="58" spans="1:12" ht="64.5" customHeight="1" x14ac:dyDescent="0.2">
      <c r="A58" s="105" t="s">
        <v>200</v>
      </c>
      <c r="B58" s="74" t="s">
        <v>139</v>
      </c>
      <c r="C58" s="102">
        <v>2406.6</v>
      </c>
      <c r="D58" s="183">
        <v>2624</v>
      </c>
      <c r="E58" s="284">
        <v>2624</v>
      </c>
      <c r="F58" s="183">
        <v>3303.3</v>
      </c>
      <c r="G58" s="165">
        <v>825.82</v>
      </c>
      <c r="H58" s="165">
        <v>825.82</v>
      </c>
      <c r="I58" s="165">
        <v>825.83</v>
      </c>
      <c r="J58" s="165">
        <v>825.83</v>
      </c>
      <c r="K58" s="166">
        <f>SUM(G58:J58)</f>
        <v>3303.3</v>
      </c>
    </row>
    <row r="59" spans="1:12" s="47" customFormat="1" ht="49.5" customHeight="1" x14ac:dyDescent="0.25">
      <c r="A59" s="122" t="s">
        <v>140</v>
      </c>
      <c r="B59" s="123" t="s">
        <v>43</v>
      </c>
      <c r="C59" s="107">
        <f t="shared" ref="C59:J59" si="3">C45+C46+C54</f>
        <v>12070.84</v>
      </c>
      <c r="D59" s="107">
        <f t="shared" si="3"/>
        <v>11801.970000000001</v>
      </c>
      <c r="E59" s="107">
        <f t="shared" si="3"/>
        <v>12740.22</v>
      </c>
      <c r="F59" s="107">
        <f t="shared" si="3"/>
        <v>13128.2</v>
      </c>
      <c r="G59" s="107">
        <f t="shared" si="3"/>
        <v>3282.05</v>
      </c>
      <c r="H59" s="107">
        <f t="shared" si="3"/>
        <v>3282.05</v>
      </c>
      <c r="I59" s="107">
        <f t="shared" si="3"/>
        <v>3282.05</v>
      </c>
      <c r="J59" s="107">
        <f t="shared" si="3"/>
        <v>3282.05</v>
      </c>
      <c r="K59" s="36">
        <f>SUM(G59:J59)</f>
        <v>13128.2</v>
      </c>
    </row>
    <row r="60" spans="1:12" s="47" customFormat="1" ht="26.25" customHeight="1" x14ac:dyDescent="0.3">
      <c r="A60" s="172" t="s">
        <v>40</v>
      </c>
      <c r="B60" s="124" t="s">
        <v>45</v>
      </c>
      <c r="C60" s="109">
        <f t="shared" ref="C60:J60" si="4">C59+C57</f>
        <v>14477.44</v>
      </c>
      <c r="D60" s="109">
        <f t="shared" si="4"/>
        <v>14425.970000000001</v>
      </c>
      <c r="E60" s="109">
        <f t="shared" si="4"/>
        <v>15364.22</v>
      </c>
      <c r="F60" s="109">
        <f t="shared" si="4"/>
        <v>16431.5</v>
      </c>
      <c r="G60" s="109">
        <f t="shared" si="4"/>
        <v>4107.87</v>
      </c>
      <c r="H60" s="109">
        <f t="shared" si="4"/>
        <v>4107.87</v>
      </c>
      <c r="I60" s="109">
        <f t="shared" si="4"/>
        <v>4107.88</v>
      </c>
      <c r="J60" s="109">
        <f t="shared" si="4"/>
        <v>4107.88</v>
      </c>
      <c r="K60" s="36">
        <f>SUM(G60:J60)</f>
        <v>16431.5</v>
      </c>
    </row>
    <row r="61" spans="1:12" s="47" customFormat="1" ht="25.5" customHeight="1" x14ac:dyDescent="0.25">
      <c r="A61" s="125" t="s">
        <v>42</v>
      </c>
      <c r="B61" s="50"/>
      <c r="C61" s="51"/>
      <c r="D61" s="51"/>
      <c r="E61" s="51"/>
      <c r="F61" s="51"/>
      <c r="G61" s="51"/>
      <c r="H61" s="51"/>
      <c r="I61" s="51"/>
      <c r="J61" s="51"/>
      <c r="K61" s="49"/>
    </row>
    <row r="62" spans="1:12" ht="36" customHeight="1" thickBot="1" x14ac:dyDescent="0.25">
      <c r="A62" s="211" t="s">
        <v>222</v>
      </c>
      <c r="B62" s="205" t="s">
        <v>50</v>
      </c>
      <c r="C62" s="295">
        <v>11059.88</v>
      </c>
      <c r="D62" s="295">
        <v>11114.52</v>
      </c>
      <c r="E62" s="295">
        <v>11852.55</v>
      </c>
      <c r="F62" s="295">
        <f>SUM(G62:J62)</f>
        <v>12798.36</v>
      </c>
      <c r="G62" s="295">
        <f>SUM(G63:G64)</f>
        <v>3199.59</v>
      </c>
      <c r="H62" s="295">
        <f>SUM(H63:H64)</f>
        <v>3199.59</v>
      </c>
      <c r="I62" s="295">
        <f>SUM(I63:I64)</f>
        <v>3199.59</v>
      </c>
      <c r="J62" s="295">
        <f>SUM(J63:J64)</f>
        <v>3199.59</v>
      </c>
      <c r="K62" s="38">
        <f t="shared" ref="K62:K69" si="5">SUM(G62:J62)</f>
        <v>12798.36</v>
      </c>
      <c r="L62" s="52"/>
    </row>
    <row r="63" spans="1:12" s="47" customFormat="1" ht="29.25" customHeight="1" x14ac:dyDescent="0.2">
      <c r="A63" s="250" t="s">
        <v>223</v>
      </c>
      <c r="B63" s="251"/>
      <c r="C63" s="296">
        <f>C62-C64</f>
        <v>7934.1699999999992</v>
      </c>
      <c r="D63" s="297">
        <f>D62-D64</f>
        <v>8490.52</v>
      </c>
      <c r="E63" s="296">
        <f>E62-E64</f>
        <v>9228.5499999999993</v>
      </c>
      <c r="F63" s="298">
        <v>9495.06</v>
      </c>
      <c r="G63" s="296">
        <v>2373.77</v>
      </c>
      <c r="H63" s="296">
        <v>2373.77</v>
      </c>
      <c r="I63" s="296">
        <v>2373.7600000000002</v>
      </c>
      <c r="J63" s="296">
        <v>2373.7600000000002</v>
      </c>
      <c r="K63" s="56">
        <f t="shared" si="5"/>
        <v>9495.0600000000013</v>
      </c>
      <c r="L63" s="47" t="s">
        <v>261</v>
      </c>
    </row>
    <row r="64" spans="1:12" s="47" customFormat="1" ht="29.25" customHeight="1" thickBot="1" x14ac:dyDescent="0.25">
      <c r="A64" s="257" t="s">
        <v>224</v>
      </c>
      <c r="B64" s="258"/>
      <c r="C64" s="299">
        <v>3125.71</v>
      </c>
      <c r="D64" s="216">
        <f>SUM(D65:D67)</f>
        <v>2624</v>
      </c>
      <c r="E64" s="299">
        <f>SUM(E65:E68)</f>
        <v>2624</v>
      </c>
      <c r="F64" s="216">
        <f>SUM(F65:F68)</f>
        <v>3303.3</v>
      </c>
      <c r="G64" s="299">
        <f>SUM(G65:G67)</f>
        <v>825.81999999999994</v>
      </c>
      <c r="H64" s="299">
        <f>SUM(H65:H67)</f>
        <v>825.81999999999994</v>
      </c>
      <c r="I64" s="299">
        <f>SUM(I65:I67)</f>
        <v>825.83</v>
      </c>
      <c r="J64" s="299">
        <f>SUM(J65:J67)</f>
        <v>825.83</v>
      </c>
      <c r="K64" s="56">
        <f t="shared" si="5"/>
        <v>3303.2999999999997</v>
      </c>
    </row>
    <row r="65" spans="1:12" s="47" customFormat="1" ht="29.25" customHeight="1" x14ac:dyDescent="0.2">
      <c r="A65" s="213" t="s">
        <v>249</v>
      </c>
      <c r="B65" s="214"/>
      <c r="C65" s="252">
        <v>809.5</v>
      </c>
      <c r="D65" s="282">
        <v>1741</v>
      </c>
      <c r="E65" s="252">
        <v>643</v>
      </c>
      <c r="F65" s="253">
        <v>1935</v>
      </c>
      <c r="G65" s="215">
        <v>483.75</v>
      </c>
      <c r="H65" s="215">
        <v>483.75</v>
      </c>
      <c r="I65" s="215">
        <v>483.75</v>
      </c>
      <c r="J65" s="215">
        <v>483.75</v>
      </c>
      <c r="K65" s="56">
        <f t="shared" si="5"/>
        <v>1935</v>
      </c>
    </row>
    <row r="66" spans="1:12" s="47" customFormat="1" ht="29.25" customHeight="1" x14ac:dyDescent="0.2">
      <c r="A66" s="200" t="s">
        <v>248</v>
      </c>
      <c r="B66" s="202"/>
      <c r="C66" s="254">
        <v>168.5</v>
      </c>
      <c r="D66" s="283">
        <v>335</v>
      </c>
      <c r="E66" s="254">
        <v>131</v>
      </c>
      <c r="F66" s="255">
        <v>402</v>
      </c>
      <c r="G66" s="201">
        <v>100.5</v>
      </c>
      <c r="H66" s="201">
        <v>100.5</v>
      </c>
      <c r="I66" s="201">
        <v>100.5</v>
      </c>
      <c r="J66" s="201">
        <v>100.5</v>
      </c>
      <c r="K66" s="56">
        <f t="shared" si="5"/>
        <v>402</v>
      </c>
    </row>
    <row r="67" spans="1:12" s="47" customFormat="1" ht="29.25" customHeight="1" x14ac:dyDescent="0.2">
      <c r="A67" s="200" t="s">
        <v>247</v>
      </c>
      <c r="B67" s="202"/>
      <c r="C67" s="254">
        <v>1850.05</v>
      </c>
      <c r="D67" s="283">
        <v>548</v>
      </c>
      <c r="E67" s="254">
        <v>1850</v>
      </c>
      <c r="F67" s="255">
        <v>966.3</v>
      </c>
      <c r="G67" s="201">
        <v>241.57</v>
      </c>
      <c r="H67" s="201">
        <v>241.57</v>
      </c>
      <c r="I67" s="201">
        <v>241.58</v>
      </c>
      <c r="J67" s="201">
        <v>241.58</v>
      </c>
      <c r="K67" s="56">
        <f t="shared" si="5"/>
        <v>966.30000000000007</v>
      </c>
      <c r="L67" s="300" t="s">
        <v>262</v>
      </c>
    </row>
    <row r="68" spans="1:12" s="47" customFormat="1" ht="29.25" customHeight="1" thickBot="1" x14ac:dyDescent="0.25">
      <c r="A68" s="259" t="s">
        <v>263</v>
      </c>
      <c r="B68" s="260"/>
      <c r="C68" s="249">
        <v>297.66000000000003</v>
      </c>
      <c r="D68" s="261"/>
      <c r="E68" s="249"/>
      <c r="F68" s="261"/>
      <c r="G68" s="262"/>
      <c r="H68" s="262"/>
      <c r="I68" s="262"/>
      <c r="J68" s="262"/>
      <c r="K68" s="56">
        <f t="shared" si="5"/>
        <v>0</v>
      </c>
    </row>
    <row r="69" spans="1:12" ht="32.25" customHeight="1" thickBot="1" x14ac:dyDescent="0.3">
      <c r="A69" s="266" t="s">
        <v>44</v>
      </c>
      <c r="B69" s="246" t="s">
        <v>51</v>
      </c>
      <c r="C69" s="267">
        <f t="shared" ref="C69:J69" si="6">C74</f>
        <v>2565</v>
      </c>
      <c r="D69" s="267">
        <f t="shared" si="6"/>
        <v>2734.06</v>
      </c>
      <c r="E69" s="267">
        <f t="shared" si="6"/>
        <v>2830.619999999999</v>
      </c>
      <c r="F69" s="267">
        <f t="shared" si="6"/>
        <v>3028.7599999999998</v>
      </c>
      <c r="G69" s="267">
        <f t="shared" si="6"/>
        <v>757.18999999999994</v>
      </c>
      <c r="H69" s="267">
        <f t="shared" si="6"/>
        <v>757.18999999999994</v>
      </c>
      <c r="I69" s="267">
        <f t="shared" si="6"/>
        <v>757.18999999999994</v>
      </c>
      <c r="J69" s="268">
        <f t="shared" si="6"/>
        <v>757.18999999999994</v>
      </c>
      <c r="K69" s="36">
        <f t="shared" si="5"/>
        <v>3028.7599999999998</v>
      </c>
    </row>
    <row r="70" spans="1:12" ht="36" customHeight="1" x14ac:dyDescent="0.25">
      <c r="A70" s="263" t="s">
        <v>46</v>
      </c>
      <c r="B70" s="264" t="s">
        <v>141</v>
      </c>
      <c r="C70" s="208"/>
      <c r="D70" s="209"/>
      <c r="E70" s="208"/>
      <c r="F70" s="209"/>
      <c r="G70" s="265"/>
      <c r="H70" s="265"/>
      <c r="I70" s="265"/>
      <c r="J70" s="265"/>
    </row>
    <row r="71" spans="1:12" ht="19.5" customHeight="1" x14ac:dyDescent="0.25">
      <c r="A71" s="53" t="s">
        <v>47</v>
      </c>
      <c r="B71" s="74" t="s">
        <v>142</v>
      </c>
      <c r="C71" s="95"/>
      <c r="D71" s="184"/>
      <c r="E71" s="95"/>
      <c r="F71" s="184"/>
      <c r="G71" s="96"/>
      <c r="H71" s="96"/>
      <c r="I71" s="96"/>
      <c r="J71" s="96"/>
    </row>
    <row r="72" spans="1:12" ht="19.5" customHeight="1" x14ac:dyDescent="0.25">
      <c r="A72" s="53" t="s">
        <v>48</v>
      </c>
      <c r="B72" s="74" t="s">
        <v>143</v>
      </c>
      <c r="C72" s="95"/>
      <c r="D72" s="184"/>
      <c r="E72" s="95"/>
      <c r="F72" s="184"/>
      <c r="G72" s="96"/>
      <c r="H72" s="96"/>
      <c r="I72" s="96"/>
      <c r="J72" s="96"/>
    </row>
    <row r="73" spans="1:12" ht="19.5" customHeight="1" thickBot="1" x14ac:dyDescent="0.3">
      <c r="A73" s="236" t="s">
        <v>49</v>
      </c>
      <c r="B73" s="237" t="s">
        <v>144</v>
      </c>
      <c r="C73" s="238"/>
      <c r="D73" s="239"/>
      <c r="E73" s="238"/>
      <c r="F73" s="239"/>
      <c r="G73" s="240"/>
      <c r="H73" s="240"/>
      <c r="I73" s="240"/>
      <c r="J73" s="240"/>
    </row>
    <row r="74" spans="1:12" ht="33" customHeight="1" thickBot="1" x14ac:dyDescent="0.3">
      <c r="A74" s="245" t="s">
        <v>221</v>
      </c>
      <c r="B74" s="246" t="s">
        <v>145</v>
      </c>
      <c r="C74" s="247">
        <v>2565</v>
      </c>
      <c r="D74" s="248">
        <f>SUM(D75:D99)</f>
        <v>2734.06</v>
      </c>
      <c r="E74" s="247">
        <f t="shared" ref="E74:J74" si="7">SUM(E75:E100)</f>
        <v>2830.619999999999</v>
      </c>
      <c r="F74" s="248">
        <f t="shared" si="7"/>
        <v>3028.7599999999998</v>
      </c>
      <c r="G74" s="248">
        <f t="shared" si="7"/>
        <v>757.18999999999994</v>
      </c>
      <c r="H74" s="248">
        <f t="shared" si="7"/>
        <v>757.18999999999994</v>
      </c>
      <c r="I74" s="248">
        <f t="shared" si="7"/>
        <v>757.18999999999994</v>
      </c>
      <c r="J74" s="248">
        <f t="shared" si="7"/>
        <v>757.18999999999994</v>
      </c>
      <c r="K74" s="36">
        <f t="shared" ref="K74:K81" si="8">SUM(G74:J74)</f>
        <v>3028.7599999999998</v>
      </c>
    </row>
    <row r="75" spans="1:12" s="47" customFormat="1" ht="18" customHeight="1" x14ac:dyDescent="0.2">
      <c r="A75" s="226" t="s">
        <v>225</v>
      </c>
      <c r="B75" s="241"/>
      <c r="C75" s="242">
        <v>1678</v>
      </c>
      <c r="D75" s="243">
        <v>1987.05</v>
      </c>
      <c r="E75" s="242">
        <v>1980</v>
      </c>
      <c r="F75" s="243">
        <v>2205.6</v>
      </c>
      <c r="G75" s="244">
        <v>551.4</v>
      </c>
      <c r="H75" s="244">
        <v>551.4</v>
      </c>
      <c r="I75" s="244">
        <v>551.4</v>
      </c>
      <c r="J75" s="244">
        <v>551.4</v>
      </c>
      <c r="K75" s="56">
        <f t="shared" si="8"/>
        <v>2205.6</v>
      </c>
      <c r="L75" s="204"/>
    </row>
    <row r="76" spans="1:12" s="47" customFormat="1" ht="18" customHeight="1" x14ac:dyDescent="0.2">
      <c r="A76" s="227" t="s">
        <v>226</v>
      </c>
      <c r="B76" s="222"/>
      <c r="C76" s="223">
        <v>373.69</v>
      </c>
      <c r="D76" s="224">
        <v>437.1</v>
      </c>
      <c r="E76" s="223">
        <v>445</v>
      </c>
      <c r="F76" s="224">
        <v>485.2</v>
      </c>
      <c r="G76" s="225">
        <v>121.3</v>
      </c>
      <c r="H76" s="225">
        <v>121.3</v>
      </c>
      <c r="I76" s="225">
        <v>121.3</v>
      </c>
      <c r="J76" s="225">
        <v>121.3</v>
      </c>
      <c r="K76" s="56">
        <f t="shared" si="8"/>
        <v>485.2</v>
      </c>
      <c r="L76" s="204"/>
    </row>
    <row r="77" spans="1:12" s="47" customFormat="1" ht="18" customHeight="1" x14ac:dyDescent="0.2">
      <c r="A77" s="228" t="s">
        <v>227</v>
      </c>
      <c r="B77" s="222"/>
      <c r="C77" s="223">
        <v>20</v>
      </c>
      <c r="D77" s="224">
        <v>14</v>
      </c>
      <c r="E77" s="223">
        <v>14.5</v>
      </c>
      <c r="F77" s="224">
        <v>8</v>
      </c>
      <c r="G77" s="225">
        <v>2</v>
      </c>
      <c r="H77" s="225">
        <v>2</v>
      </c>
      <c r="I77" s="225">
        <v>2</v>
      </c>
      <c r="J77" s="225">
        <v>2</v>
      </c>
      <c r="K77" s="56">
        <f t="shared" si="8"/>
        <v>8</v>
      </c>
      <c r="L77" s="204"/>
    </row>
    <row r="78" spans="1:12" s="47" customFormat="1" ht="18" customHeight="1" x14ac:dyDescent="0.2">
      <c r="A78" s="229" t="s">
        <v>228</v>
      </c>
      <c r="B78" s="222"/>
      <c r="C78" s="223"/>
      <c r="D78" s="224">
        <v>0.5</v>
      </c>
      <c r="E78" s="223"/>
      <c r="F78" s="224"/>
      <c r="G78" s="225"/>
      <c r="H78" s="225"/>
      <c r="I78" s="225"/>
      <c r="J78" s="225"/>
      <c r="K78" s="56">
        <f t="shared" si="8"/>
        <v>0</v>
      </c>
      <c r="L78" s="204"/>
    </row>
    <row r="79" spans="1:12" s="47" customFormat="1" ht="18" customHeight="1" x14ac:dyDescent="0.2">
      <c r="A79" s="232" t="s">
        <v>229</v>
      </c>
      <c r="B79" s="222"/>
      <c r="C79" s="223">
        <v>8.98</v>
      </c>
      <c r="D79" s="224">
        <v>15</v>
      </c>
      <c r="E79" s="223"/>
      <c r="F79" s="224">
        <v>1.96</v>
      </c>
      <c r="G79" s="225">
        <v>0.49</v>
      </c>
      <c r="H79" s="225">
        <v>0.49</v>
      </c>
      <c r="I79" s="225">
        <v>0.49</v>
      </c>
      <c r="J79" s="225">
        <v>0.49</v>
      </c>
      <c r="K79" s="56">
        <f t="shared" si="8"/>
        <v>1.96</v>
      </c>
      <c r="L79" s="204"/>
    </row>
    <row r="80" spans="1:12" s="47" customFormat="1" ht="18" customHeight="1" x14ac:dyDescent="0.2">
      <c r="A80" s="233" t="s">
        <v>230</v>
      </c>
      <c r="B80" s="222"/>
      <c r="C80" s="223">
        <v>10</v>
      </c>
      <c r="D80" s="224">
        <v>10</v>
      </c>
      <c r="E80" s="223">
        <v>9.3699999999999992</v>
      </c>
      <c r="F80" s="224">
        <v>10</v>
      </c>
      <c r="G80" s="225">
        <v>2.5</v>
      </c>
      <c r="H80" s="225">
        <v>2.5</v>
      </c>
      <c r="I80" s="225">
        <v>2.5</v>
      </c>
      <c r="J80" s="225">
        <v>2.5</v>
      </c>
      <c r="K80" s="56">
        <f t="shared" si="8"/>
        <v>10</v>
      </c>
      <c r="L80" s="204"/>
    </row>
    <row r="81" spans="1:12" s="47" customFormat="1" ht="18" customHeight="1" x14ac:dyDescent="0.2">
      <c r="A81" s="234" t="s">
        <v>231</v>
      </c>
      <c r="B81" s="222"/>
      <c r="C81" s="223"/>
      <c r="D81" s="224"/>
      <c r="E81" s="223">
        <v>0.82</v>
      </c>
      <c r="F81" s="224">
        <v>1</v>
      </c>
      <c r="G81" s="225">
        <v>0.25</v>
      </c>
      <c r="H81" s="225">
        <v>0.25</v>
      </c>
      <c r="I81" s="225">
        <v>0.25</v>
      </c>
      <c r="J81" s="225">
        <v>0.25</v>
      </c>
      <c r="K81" s="56">
        <f t="shared" si="8"/>
        <v>1</v>
      </c>
      <c r="L81" s="204"/>
    </row>
    <row r="82" spans="1:12" s="47" customFormat="1" ht="18" customHeight="1" x14ac:dyDescent="0.2">
      <c r="A82" s="234" t="s">
        <v>232</v>
      </c>
      <c r="B82" s="222"/>
      <c r="C82" s="223"/>
      <c r="D82" s="224"/>
      <c r="E82" s="223">
        <v>5.0999999999999996</v>
      </c>
      <c r="F82" s="224"/>
      <c r="G82" s="225"/>
      <c r="H82" s="225"/>
      <c r="I82" s="225"/>
      <c r="J82" s="225"/>
      <c r="K82" s="56"/>
      <c r="L82" s="204"/>
    </row>
    <row r="83" spans="1:12" s="47" customFormat="1" ht="18" customHeight="1" x14ac:dyDescent="0.2">
      <c r="A83" s="234" t="s">
        <v>233</v>
      </c>
      <c r="B83" s="222"/>
      <c r="C83" s="223"/>
      <c r="D83" s="224"/>
      <c r="E83" s="223"/>
      <c r="F83" s="224"/>
      <c r="G83" s="225"/>
      <c r="H83" s="225"/>
      <c r="I83" s="225"/>
      <c r="J83" s="225"/>
      <c r="K83" s="56"/>
      <c r="L83" s="204"/>
    </row>
    <row r="84" spans="1:12" s="47" customFormat="1" ht="18" customHeight="1" x14ac:dyDescent="0.2">
      <c r="A84" s="234" t="s">
        <v>234</v>
      </c>
      <c r="B84" s="222"/>
      <c r="C84" s="223">
        <v>3.57</v>
      </c>
      <c r="D84" s="224">
        <v>1.5</v>
      </c>
      <c r="E84" s="223">
        <v>2.2000000000000002</v>
      </c>
      <c r="F84" s="224">
        <v>10</v>
      </c>
      <c r="G84" s="225">
        <v>2.5</v>
      </c>
      <c r="H84" s="225">
        <v>2.5</v>
      </c>
      <c r="I84" s="225">
        <v>2.5</v>
      </c>
      <c r="J84" s="225">
        <v>2.5</v>
      </c>
      <c r="K84" s="56">
        <f t="shared" ref="K84:K89" si="9">SUM(G84:J84)</f>
        <v>10</v>
      </c>
      <c r="L84" s="204"/>
    </row>
    <row r="85" spans="1:12" s="47" customFormat="1" ht="18" customHeight="1" x14ac:dyDescent="0.2">
      <c r="A85" s="301" t="s">
        <v>235</v>
      </c>
      <c r="B85" s="222"/>
      <c r="C85" s="223">
        <v>123</v>
      </c>
      <c r="D85" s="224">
        <v>70.66</v>
      </c>
      <c r="E85" s="223">
        <v>103.61</v>
      </c>
      <c r="F85" s="224">
        <v>100</v>
      </c>
      <c r="G85" s="225">
        <v>25</v>
      </c>
      <c r="H85" s="225">
        <v>25</v>
      </c>
      <c r="I85" s="225">
        <v>25</v>
      </c>
      <c r="J85" s="225">
        <v>25</v>
      </c>
      <c r="K85" s="56">
        <f t="shared" si="9"/>
        <v>100</v>
      </c>
      <c r="L85" s="204"/>
    </row>
    <row r="86" spans="1:12" s="47" customFormat="1" ht="18" customHeight="1" x14ac:dyDescent="0.2">
      <c r="A86" s="302" t="s">
        <v>236</v>
      </c>
      <c r="B86" s="222"/>
      <c r="C86" s="223">
        <v>9.32</v>
      </c>
      <c r="D86" s="224"/>
      <c r="E86" s="223">
        <v>5.47</v>
      </c>
      <c r="F86" s="224">
        <v>5.6</v>
      </c>
      <c r="G86" s="225">
        <v>1.4</v>
      </c>
      <c r="H86" s="225">
        <v>1.4</v>
      </c>
      <c r="I86" s="225">
        <v>1.4</v>
      </c>
      <c r="J86" s="225">
        <v>1.4</v>
      </c>
      <c r="K86" s="56">
        <f t="shared" si="9"/>
        <v>5.6</v>
      </c>
      <c r="L86" s="204"/>
    </row>
    <row r="87" spans="1:12" s="47" customFormat="1" ht="18" customHeight="1" x14ac:dyDescent="0.2">
      <c r="A87" s="235" t="s">
        <v>237</v>
      </c>
      <c r="B87" s="222"/>
      <c r="C87" s="223">
        <v>130.74</v>
      </c>
      <c r="D87" s="224">
        <v>10</v>
      </c>
      <c r="E87" s="223">
        <v>31.27</v>
      </c>
      <c r="F87" s="224">
        <v>2</v>
      </c>
      <c r="G87" s="225">
        <v>0.5</v>
      </c>
      <c r="H87" s="225">
        <v>0.5</v>
      </c>
      <c r="I87" s="225">
        <v>0.5</v>
      </c>
      <c r="J87" s="225">
        <v>0.5</v>
      </c>
      <c r="K87" s="56">
        <f t="shared" si="9"/>
        <v>2</v>
      </c>
      <c r="L87" s="204"/>
    </row>
    <row r="88" spans="1:12" s="47" customFormat="1" ht="18" customHeight="1" x14ac:dyDescent="0.2">
      <c r="A88" s="232" t="s">
        <v>238</v>
      </c>
      <c r="B88" s="222"/>
      <c r="C88" s="223">
        <v>124.34</v>
      </c>
      <c r="D88" s="224">
        <v>130</v>
      </c>
      <c r="E88" s="223">
        <v>100</v>
      </c>
      <c r="F88" s="224">
        <v>80</v>
      </c>
      <c r="G88" s="225">
        <v>20</v>
      </c>
      <c r="H88" s="225">
        <v>20</v>
      </c>
      <c r="I88" s="225">
        <v>20</v>
      </c>
      <c r="J88" s="225">
        <v>20</v>
      </c>
      <c r="K88" s="56">
        <f t="shared" si="9"/>
        <v>80</v>
      </c>
      <c r="L88" s="204"/>
    </row>
    <row r="89" spans="1:12" s="47" customFormat="1" ht="18" customHeight="1" x14ac:dyDescent="0.2">
      <c r="A89" s="232" t="s">
        <v>239</v>
      </c>
      <c r="B89" s="222"/>
      <c r="C89" s="223">
        <v>4.03</v>
      </c>
      <c r="D89" s="224">
        <v>4</v>
      </c>
      <c r="E89" s="223">
        <v>4</v>
      </c>
      <c r="F89" s="224">
        <v>5.4</v>
      </c>
      <c r="G89" s="225">
        <v>1.35</v>
      </c>
      <c r="H89" s="225">
        <v>1.35</v>
      </c>
      <c r="I89" s="225">
        <v>1.35</v>
      </c>
      <c r="J89" s="225">
        <v>1.35</v>
      </c>
      <c r="K89" s="56">
        <f t="shared" si="9"/>
        <v>5.4</v>
      </c>
      <c r="L89" s="204"/>
    </row>
    <row r="90" spans="1:12" s="47" customFormat="1" ht="18" customHeight="1" x14ac:dyDescent="0.2">
      <c r="A90" s="232" t="s">
        <v>240</v>
      </c>
      <c r="B90" s="217"/>
      <c r="C90" s="218"/>
      <c r="D90" s="219"/>
      <c r="E90" s="218"/>
      <c r="F90" s="219"/>
      <c r="G90" s="220"/>
      <c r="H90" s="220"/>
      <c r="I90" s="220"/>
      <c r="J90" s="221"/>
      <c r="K90" s="56"/>
      <c r="L90" s="204"/>
    </row>
    <row r="91" spans="1:12" s="47" customFormat="1" ht="18" customHeight="1" x14ac:dyDescent="0.2">
      <c r="A91" s="233" t="s">
        <v>241</v>
      </c>
      <c r="B91" s="222"/>
      <c r="C91" s="223">
        <v>3.76</v>
      </c>
      <c r="D91" s="224">
        <v>4</v>
      </c>
      <c r="E91" s="223">
        <v>5.47</v>
      </c>
      <c r="F91" s="224">
        <v>10</v>
      </c>
      <c r="G91" s="225">
        <v>2.5</v>
      </c>
      <c r="H91" s="225">
        <v>2.5</v>
      </c>
      <c r="I91" s="225">
        <v>2.5</v>
      </c>
      <c r="J91" s="225">
        <v>2.5</v>
      </c>
      <c r="K91" s="56">
        <f t="shared" ref="K91:K100" si="10">SUM(G91:J91)</f>
        <v>10</v>
      </c>
      <c r="L91" s="204"/>
    </row>
    <row r="92" spans="1:12" s="47" customFormat="1" ht="18" customHeight="1" x14ac:dyDescent="0.2">
      <c r="A92" s="234" t="s">
        <v>242</v>
      </c>
      <c r="B92" s="222"/>
      <c r="C92" s="223">
        <v>2.0699999999999998</v>
      </c>
      <c r="D92" s="224">
        <v>2.25</v>
      </c>
      <c r="E92" s="223">
        <v>2.4500000000000002</v>
      </c>
      <c r="F92" s="224">
        <v>2.6</v>
      </c>
      <c r="G92" s="225">
        <v>0.65</v>
      </c>
      <c r="H92" s="225">
        <v>0.65</v>
      </c>
      <c r="I92" s="225">
        <v>0.65</v>
      </c>
      <c r="J92" s="225">
        <v>0.65</v>
      </c>
      <c r="K92" s="56">
        <f t="shared" si="10"/>
        <v>2.6</v>
      </c>
      <c r="L92" s="204"/>
    </row>
    <row r="93" spans="1:12" s="47" customFormat="1" ht="18" customHeight="1" x14ac:dyDescent="0.2">
      <c r="A93" s="234" t="s">
        <v>264</v>
      </c>
      <c r="B93" s="222"/>
      <c r="C93" s="223">
        <v>1</v>
      </c>
      <c r="D93" s="224"/>
      <c r="E93" s="223">
        <v>1.69</v>
      </c>
      <c r="F93" s="224">
        <v>2</v>
      </c>
      <c r="G93" s="225">
        <v>0.5</v>
      </c>
      <c r="H93" s="225">
        <v>0.5</v>
      </c>
      <c r="I93" s="225">
        <v>0.5</v>
      </c>
      <c r="J93" s="225">
        <v>0.5</v>
      </c>
      <c r="K93" s="56">
        <f t="shared" si="10"/>
        <v>2</v>
      </c>
      <c r="L93" s="204"/>
    </row>
    <row r="94" spans="1:12" s="47" customFormat="1" ht="18" customHeight="1" x14ac:dyDescent="0.2">
      <c r="A94" s="234" t="s">
        <v>243</v>
      </c>
      <c r="B94" s="222"/>
      <c r="C94" s="223">
        <v>8.2799999999999994</v>
      </c>
      <c r="D94" s="224">
        <v>10</v>
      </c>
      <c r="E94" s="223">
        <v>7.61</v>
      </c>
      <c r="F94" s="224">
        <v>8</v>
      </c>
      <c r="G94" s="225">
        <v>2</v>
      </c>
      <c r="H94" s="225">
        <v>2</v>
      </c>
      <c r="I94" s="225">
        <v>2</v>
      </c>
      <c r="J94" s="225">
        <v>2</v>
      </c>
      <c r="K94" s="56">
        <f t="shared" si="10"/>
        <v>8</v>
      </c>
      <c r="L94" s="204"/>
    </row>
    <row r="95" spans="1:12" s="47" customFormat="1" ht="18" customHeight="1" x14ac:dyDescent="0.2">
      <c r="A95" s="303" t="s">
        <v>244</v>
      </c>
      <c r="B95" s="222"/>
      <c r="C95" s="223">
        <v>27.83</v>
      </c>
      <c r="D95" s="224">
        <v>26</v>
      </c>
      <c r="E95" s="223">
        <v>35.93</v>
      </c>
      <c r="F95" s="224">
        <v>35</v>
      </c>
      <c r="G95" s="225">
        <v>8.75</v>
      </c>
      <c r="H95" s="225">
        <v>8.75</v>
      </c>
      <c r="I95" s="225">
        <v>8.75</v>
      </c>
      <c r="J95" s="225">
        <v>8.75</v>
      </c>
      <c r="K95" s="56">
        <f t="shared" si="10"/>
        <v>35</v>
      </c>
      <c r="L95" s="204"/>
    </row>
    <row r="96" spans="1:12" s="47" customFormat="1" ht="18" customHeight="1" x14ac:dyDescent="0.2">
      <c r="A96" s="303" t="s">
        <v>265</v>
      </c>
      <c r="B96" s="222"/>
      <c r="C96" s="223">
        <v>0.8</v>
      </c>
      <c r="D96" s="224"/>
      <c r="E96" s="223">
        <v>1.0900000000000001</v>
      </c>
      <c r="F96" s="224">
        <v>1</v>
      </c>
      <c r="G96" s="225">
        <v>0.25</v>
      </c>
      <c r="H96" s="225">
        <v>0.25</v>
      </c>
      <c r="I96" s="225">
        <v>0.25</v>
      </c>
      <c r="J96" s="225">
        <v>0.25</v>
      </c>
      <c r="K96" s="56">
        <f t="shared" si="10"/>
        <v>1</v>
      </c>
      <c r="L96" s="204"/>
    </row>
    <row r="97" spans="1:12" s="47" customFormat="1" ht="18" customHeight="1" x14ac:dyDescent="0.2">
      <c r="A97" s="230" t="s">
        <v>266</v>
      </c>
      <c r="B97" s="222"/>
      <c r="C97" s="223"/>
      <c r="D97" s="224"/>
      <c r="E97" s="223">
        <v>11.7</v>
      </c>
      <c r="F97" s="224"/>
      <c r="G97" s="225"/>
      <c r="H97" s="225"/>
      <c r="I97" s="225"/>
      <c r="J97" s="225"/>
      <c r="K97" s="56"/>
      <c r="L97" s="204"/>
    </row>
    <row r="98" spans="1:12" s="47" customFormat="1" ht="18" customHeight="1" x14ac:dyDescent="0.2">
      <c r="A98" s="231" t="s">
        <v>245</v>
      </c>
      <c r="B98" s="222"/>
      <c r="C98" s="223">
        <v>7.56</v>
      </c>
      <c r="D98" s="224">
        <v>10</v>
      </c>
      <c r="E98" s="223">
        <v>11.99</v>
      </c>
      <c r="F98" s="224">
        <v>8</v>
      </c>
      <c r="G98" s="225">
        <v>2</v>
      </c>
      <c r="H98" s="225">
        <v>2</v>
      </c>
      <c r="I98" s="225">
        <v>2</v>
      </c>
      <c r="J98" s="225">
        <v>2</v>
      </c>
      <c r="K98" s="56">
        <f t="shared" si="10"/>
        <v>8</v>
      </c>
      <c r="L98" s="204"/>
    </row>
    <row r="99" spans="1:12" s="47" customFormat="1" ht="15.75" customHeight="1" x14ac:dyDescent="0.2">
      <c r="A99" s="231" t="s">
        <v>246</v>
      </c>
      <c r="B99" s="222"/>
      <c r="C99" s="223">
        <v>28.03</v>
      </c>
      <c r="D99" s="224">
        <v>2</v>
      </c>
      <c r="E99" s="223">
        <v>28.79</v>
      </c>
      <c r="F99" s="224">
        <v>30</v>
      </c>
      <c r="G99" s="225">
        <v>7.5</v>
      </c>
      <c r="H99" s="225">
        <v>7.5</v>
      </c>
      <c r="I99" s="225">
        <v>7.5</v>
      </c>
      <c r="J99" s="225">
        <v>7.5</v>
      </c>
      <c r="K99" s="56">
        <f t="shared" si="10"/>
        <v>30</v>
      </c>
      <c r="L99" s="204"/>
    </row>
    <row r="100" spans="1:12" s="47" customFormat="1" ht="15.75" customHeight="1" thickBot="1" x14ac:dyDescent="0.25">
      <c r="A100" s="304" t="s">
        <v>267</v>
      </c>
      <c r="B100" s="305"/>
      <c r="C100" s="306"/>
      <c r="D100" s="307"/>
      <c r="E100" s="306">
        <v>22.56</v>
      </c>
      <c r="F100" s="307">
        <v>17.399999999999999</v>
      </c>
      <c r="G100" s="256">
        <v>4.3499999999999996</v>
      </c>
      <c r="H100" s="256">
        <v>4.3499999999999996</v>
      </c>
      <c r="I100" s="256">
        <v>4.3499999999999996</v>
      </c>
      <c r="J100" s="256">
        <v>4.3499999999999996</v>
      </c>
      <c r="K100" s="56">
        <f t="shared" si="10"/>
        <v>17.399999999999999</v>
      </c>
      <c r="L100" s="204"/>
    </row>
    <row r="101" spans="1:12" ht="19.5" customHeight="1" x14ac:dyDescent="0.25">
      <c r="A101" s="206" t="s">
        <v>180</v>
      </c>
      <c r="B101" s="207" t="s">
        <v>52</v>
      </c>
      <c r="C101" s="208"/>
      <c r="D101" s="209"/>
      <c r="E101" s="208"/>
      <c r="F101" s="209"/>
      <c r="G101" s="210"/>
      <c r="H101" s="210"/>
      <c r="I101" s="210"/>
      <c r="J101" s="210"/>
    </row>
    <row r="102" spans="1:12" ht="18.75" customHeight="1" x14ac:dyDescent="0.25">
      <c r="A102" s="48" t="s">
        <v>181</v>
      </c>
      <c r="B102" s="74" t="s">
        <v>53</v>
      </c>
      <c r="C102" s="95"/>
      <c r="D102" s="184"/>
      <c r="E102" s="95"/>
      <c r="F102" s="184"/>
      <c r="G102" s="94"/>
      <c r="H102" s="94"/>
      <c r="I102" s="94"/>
      <c r="J102" s="94"/>
    </row>
    <row r="103" spans="1:12" ht="19.5" customHeight="1" x14ac:dyDescent="0.25">
      <c r="A103" s="48" t="s">
        <v>182</v>
      </c>
      <c r="B103" s="74" t="s">
        <v>54</v>
      </c>
      <c r="C103" s="95"/>
      <c r="D103" s="184"/>
      <c r="E103" s="95"/>
      <c r="F103" s="184"/>
      <c r="G103" s="94"/>
      <c r="H103" s="94"/>
      <c r="I103" s="94"/>
      <c r="J103" s="94"/>
    </row>
    <row r="104" spans="1:12" ht="20.25" customHeight="1" x14ac:dyDescent="0.25">
      <c r="A104" s="48" t="s">
        <v>183</v>
      </c>
      <c r="B104" s="74" t="s">
        <v>56</v>
      </c>
      <c r="C104" s="95"/>
      <c r="D104" s="184"/>
      <c r="E104" s="95"/>
      <c r="F104" s="184"/>
      <c r="G104" s="94"/>
      <c r="H104" s="94"/>
      <c r="I104" s="94"/>
      <c r="J104" s="94"/>
    </row>
    <row r="105" spans="1:12" ht="41.25" customHeight="1" x14ac:dyDescent="0.25">
      <c r="A105" s="129" t="s">
        <v>268</v>
      </c>
      <c r="B105" s="130" t="s">
        <v>58</v>
      </c>
      <c r="C105" s="161">
        <v>554.29999999999995</v>
      </c>
      <c r="D105" s="197">
        <v>577.39</v>
      </c>
      <c r="E105" s="197">
        <v>639.42999999999995</v>
      </c>
      <c r="F105" s="197">
        <v>604.6</v>
      </c>
      <c r="G105" s="167">
        <v>151.15</v>
      </c>
      <c r="H105" s="167">
        <v>151.15</v>
      </c>
      <c r="I105" s="167">
        <v>151.15</v>
      </c>
      <c r="J105" s="167">
        <v>151.15</v>
      </c>
      <c r="K105" s="80">
        <f>SUM(G105:J105)</f>
        <v>604.6</v>
      </c>
    </row>
    <row r="106" spans="1:12" ht="24" customHeight="1" x14ac:dyDescent="0.25">
      <c r="A106" s="127" t="s">
        <v>55</v>
      </c>
      <c r="B106" s="126" t="s">
        <v>59</v>
      </c>
      <c r="C106" s="128">
        <v>53.68</v>
      </c>
      <c r="D106" s="128"/>
      <c r="E106" s="128">
        <v>6.14</v>
      </c>
      <c r="F106" s="128"/>
      <c r="G106" s="128"/>
      <c r="H106" s="128"/>
      <c r="I106" s="128"/>
      <c r="J106" s="128"/>
      <c r="K106" s="97">
        <v>0.18</v>
      </c>
    </row>
    <row r="107" spans="1:12" s="84" customFormat="1" ht="23.25" customHeight="1" x14ac:dyDescent="0.25">
      <c r="A107" s="53" t="s">
        <v>57</v>
      </c>
      <c r="B107" s="74" t="s">
        <v>62</v>
      </c>
      <c r="C107" s="95"/>
      <c r="D107" s="184"/>
      <c r="E107" s="95"/>
      <c r="F107" s="184"/>
      <c r="G107" s="94"/>
      <c r="H107" s="94"/>
      <c r="I107" s="94"/>
      <c r="J107" s="94"/>
      <c r="K107" s="2"/>
    </row>
    <row r="108" spans="1:12" s="55" customFormat="1" ht="40.5" customHeight="1" thickBot="1" x14ac:dyDescent="0.3">
      <c r="A108" s="269" t="s">
        <v>146</v>
      </c>
      <c r="B108" s="270" t="s">
        <v>64</v>
      </c>
      <c r="C108" s="271"/>
      <c r="D108" s="272"/>
      <c r="E108" s="271"/>
      <c r="F108" s="272"/>
      <c r="G108" s="273"/>
      <c r="H108" s="273"/>
      <c r="I108" s="273"/>
      <c r="J108" s="273"/>
      <c r="K108" s="54"/>
    </row>
    <row r="109" spans="1:12" s="47" customFormat="1" ht="36" customHeight="1" thickBot="1" x14ac:dyDescent="0.25">
      <c r="A109" s="278" t="s">
        <v>218</v>
      </c>
      <c r="B109" s="279" t="s">
        <v>66</v>
      </c>
      <c r="C109" s="280">
        <f>C62+C69+C105+C106</f>
        <v>14232.859999999999</v>
      </c>
      <c r="D109" s="280">
        <f>D62+D69+D105+D106</f>
        <v>14425.97</v>
      </c>
      <c r="E109" s="280">
        <f t="shared" ref="E109:J109" si="11">E62+E69+E105+E106</f>
        <v>15328.739999999998</v>
      </c>
      <c r="F109" s="280">
        <f t="shared" si="11"/>
        <v>16431.72</v>
      </c>
      <c r="G109" s="280">
        <f t="shared" si="11"/>
        <v>4107.93</v>
      </c>
      <c r="H109" s="280">
        <f t="shared" si="11"/>
        <v>4107.93</v>
      </c>
      <c r="I109" s="280">
        <f t="shared" si="11"/>
        <v>4107.93</v>
      </c>
      <c r="J109" s="281">
        <f t="shared" si="11"/>
        <v>4107.93</v>
      </c>
      <c r="K109" s="56"/>
    </row>
    <row r="110" spans="1:12" s="47" customFormat="1" ht="44.25" customHeight="1" x14ac:dyDescent="0.25">
      <c r="A110" s="274" t="s">
        <v>60</v>
      </c>
      <c r="B110" s="275"/>
      <c r="C110" s="276"/>
      <c r="D110" s="276"/>
      <c r="E110" s="277"/>
      <c r="F110" s="276"/>
      <c r="G110" s="276"/>
      <c r="H110" s="276"/>
      <c r="I110" s="276"/>
      <c r="J110" s="276"/>
      <c r="K110" s="49"/>
    </row>
    <row r="111" spans="1:12" ht="27.75" customHeight="1" x14ac:dyDescent="0.25">
      <c r="A111" s="194" t="s">
        <v>61</v>
      </c>
      <c r="B111" s="195" t="s">
        <v>68</v>
      </c>
      <c r="C111" s="185">
        <f t="shared" ref="C111:J111" si="12">C45-C62</f>
        <v>-2901.2799999999997</v>
      </c>
      <c r="D111" s="185">
        <f t="shared" si="12"/>
        <v>-3251.5200000000004</v>
      </c>
      <c r="E111" s="185">
        <f t="shared" si="12"/>
        <v>-3162.5499999999993</v>
      </c>
      <c r="F111" s="185">
        <f t="shared" si="12"/>
        <v>-3798.3600000000006</v>
      </c>
      <c r="G111" s="185">
        <f t="shared" si="12"/>
        <v>-949.59000000000015</v>
      </c>
      <c r="H111" s="185">
        <f t="shared" si="12"/>
        <v>-949.59000000000015</v>
      </c>
      <c r="I111" s="185">
        <f t="shared" si="12"/>
        <v>-949.59000000000015</v>
      </c>
      <c r="J111" s="185">
        <f t="shared" si="12"/>
        <v>-949.59000000000015</v>
      </c>
    </row>
    <row r="112" spans="1:12" ht="40.5" customHeight="1" x14ac:dyDescent="0.25">
      <c r="A112" s="149" t="s">
        <v>63</v>
      </c>
      <c r="B112" s="195" t="s">
        <v>70</v>
      </c>
      <c r="C112" s="186">
        <f t="shared" ref="C112:J112" si="13">C111+C46+C57-C69-C101-C102</f>
        <v>-1267.3899999999996</v>
      </c>
      <c r="D112" s="186">
        <f t="shared" si="13"/>
        <v>-1546.3800000000003</v>
      </c>
      <c r="E112" s="186">
        <f t="shared" si="13"/>
        <v>-1475.6899999999982</v>
      </c>
      <c r="F112" s="186">
        <f t="shared" si="13"/>
        <v>-1499.6200000000001</v>
      </c>
      <c r="G112" s="186">
        <f t="shared" si="13"/>
        <v>-374.91</v>
      </c>
      <c r="H112" s="186">
        <f t="shared" si="13"/>
        <v>-374.91</v>
      </c>
      <c r="I112" s="186">
        <f t="shared" si="13"/>
        <v>-374.90000000000003</v>
      </c>
      <c r="J112" s="186">
        <f t="shared" si="13"/>
        <v>-374.90000000000003</v>
      </c>
    </row>
    <row r="113" spans="1:15" ht="38.25" customHeight="1" x14ac:dyDescent="0.2">
      <c r="A113" s="149" t="s">
        <v>65</v>
      </c>
      <c r="B113" s="195" t="s">
        <v>74</v>
      </c>
      <c r="C113" s="152">
        <f t="shared" ref="C113:J113" si="14">C112+C53+C54-C103-C104-C105</f>
        <v>298.26000000000022</v>
      </c>
      <c r="D113" s="152">
        <f t="shared" si="14"/>
        <v>0</v>
      </c>
      <c r="E113" s="152">
        <f t="shared" si="14"/>
        <v>41.620000000001596</v>
      </c>
      <c r="F113" s="308">
        <f t="shared" si="14"/>
        <v>-0.22000000000014097</v>
      </c>
      <c r="G113" s="308">
        <f t="shared" si="14"/>
        <v>-6.0000000000030695E-2</v>
      </c>
      <c r="H113" s="308">
        <f t="shared" si="14"/>
        <v>-6.0000000000030695E-2</v>
      </c>
      <c r="I113" s="308">
        <f t="shared" si="14"/>
        <v>-5.000000000003979E-2</v>
      </c>
      <c r="J113" s="308">
        <f t="shared" si="14"/>
        <v>-5.000000000003979E-2</v>
      </c>
      <c r="K113" s="166">
        <f>SUM(G113:J113)</f>
        <v>-0.22000000000014097</v>
      </c>
    </row>
    <row r="114" spans="1:15" ht="29.25" customHeight="1" x14ac:dyDescent="0.25">
      <c r="A114" s="53" t="s">
        <v>67</v>
      </c>
      <c r="B114" s="74" t="s">
        <v>76</v>
      </c>
      <c r="C114" s="58"/>
      <c r="D114" s="58"/>
      <c r="E114" s="58"/>
      <c r="F114" s="58"/>
      <c r="G114" s="57"/>
      <c r="H114" s="57"/>
      <c r="I114" s="57"/>
      <c r="J114" s="57"/>
    </row>
    <row r="115" spans="1:15" ht="42" customHeight="1" x14ac:dyDescent="0.25">
      <c r="A115" s="175" t="s">
        <v>69</v>
      </c>
      <c r="B115" s="176" t="s">
        <v>77</v>
      </c>
      <c r="C115" s="177">
        <f t="shared" ref="C115:J115" si="15">C116</f>
        <v>244.58000000000021</v>
      </c>
      <c r="D115" s="177">
        <f t="shared" si="15"/>
        <v>0</v>
      </c>
      <c r="E115" s="177">
        <f t="shared" si="15"/>
        <v>35.480000000001596</v>
      </c>
      <c r="F115" s="309">
        <f t="shared" si="15"/>
        <v>-0.22000000000014097</v>
      </c>
      <c r="G115" s="309">
        <f t="shared" si="15"/>
        <v>-6.0000000000030695E-2</v>
      </c>
      <c r="H115" s="309">
        <f t="shared" si="15"/>
        <v>-6.0000000000030695E-2</v>
      </c>
      <c r="I115" s="309">
        <f t="shared" si="15"/>
        <v>-5.000000000003979E-2</v>
      </c>
      <c r="J115" s="309">
        <f t="shared" si="15"/>
        <v>-5.000000000003979E-2</v>
      </c>
    </row>
    <row r="116" spans="1:15" ht="21.75" customHeight="1" x14ac:dyDescent="0.2">
      <c r="A116" s="149" t="s">
        <v>71</v>
      </c>
      <c r="B116" s="195" t="s">
        <v>147</v>
      </c>
      <c r="C116" s="187">
        <f t="shared" ref="C116:J116" si="16">C113+C56-C106-C107-C114</f>
        <v>244.58000000000021</v>
      </c>
      <c r="D116" s="187">
        <f t="shared" si="16"/>
        <v>0</v>
      </c>
      <c r="E116" s="187">
        <f t="shared" si="16"/>
        <v>35.480000000001596</v>
      </c>
      <c r="F116" s="310">
        <f t="shared" si="16"/>
        <v>-0.22000000000014097</v>
      </c>
      <c r="G116" s="310">
        <f t="shared" si="16"/>
        <v>-6.0000000000030695E-2</v>
      </c>
      <c r="H116" s="310">
        <f t="shared" si="16"/>
        <v>-6.0000000000030695E-2</v>
      </c>
      <c r="I116" s="310">
        <f t="shared" si="16"/>
        <v>-5.000000000003979E-2</v>
      </c>
      <c r="J116" s="310">
        <f t="shared" si="16"/>
        <v>-5.000000000003979E-2</v>
      </c>
      <c r="K116" s="166">
        <f>SUM(G116:J116)</f>
        <v>-0.22000000000014097</v>
      </c>
    </row>
    <row r="117" spans="1:15" ht="21.75" customHeight="1" x14ac:dyDescent="0.25">
      <c r="A117" s="53" t="s">
        <v>72</v>
      </c>
      <c r="B117" s="74" t="s">
        <v>148</v>
      </c>
      <c r="C117" s="58"/>
      <c r="D117" s="58"/>
      <c r="E117" s="58"/>
      <c r="F117" s="58"/>
      <c r="G117" s="60"/>
      <c r="H117" s="60"/>
      <c r="I117" s="60"/>
      <c r="J117" s="94"/>
    </row>
    <row r="118" spans="1:15" ht="33.75" customHeight="1" x14ac:dyDescent="0.25">
      <c r="A118" s="338" t="s">
        <v>73</v>
      </c>
      <c r="B118" s="338"/>
      <c r="C118" s="338"/>
      <c r="D118" s="338"/>
      <c r="E118" s="338"/>
      <c r="F118" s="338"/>
      <c r="G118" s="338"/>
      <c r="H118" s="338"/>
      <c r="I118" s="338"/>
      <c r="J118" s="338"/>
    </row>
    <row r="119" spans="1:15" s="41" customFormat="1" ht="36" x14ac:dyDescent="0.25">
      <c r="A119" s="131" t="s">
        <v>149</v>
      </c>
      <c r="B119" s="132" t="s">
        <v>79</v>
      </c>
      <c r="C119" s="133">
        <f>C120+C121</f>
        <v>36.687000000000033</v>
      </c>
      <c r="D119" s="133">
        <v>0</v>
      </c>
      <c r="E119" s="133">
        <f t="shared" ref="E119:J119" si="17">E120+E121</f>
        <v>4.4010000000002387</v>
      </c>
      <c r="F119" s="311">
        <f t="shared" si="17"/>
        <v>-3.3000000000021144E-2</v>
      </c>
      <c r="G119" s="311">
        <f t="shared" si="17"/>
        <v>-9.0000000000046033E-3</v>
      </c>
      <c r="H119" s="311">
        <f t="shared" si="17"/>
        <v>-9.0000000000046033E-3</v>
      </c>
      <c r="I119" s="311">
        <f t="shared" si="17"/>
        <v>-7.500000000005968E-3</v>
      </c>
      <c r="J119" s="311">
        <f t="shared" si="17"/>
        <v>-7.500000000005968E-3</v>
      </c>
      <c r="K119" s="59"/>
    </row>
    <row r="120" spans="1:15" ht="30" x14ac:dyDescent="0.25">
      <c r="A120" s="134" t="s">
        <v>150</v>
      </c>
      <c r="B120" s="135" t="s">
        <v>151</v>
      </c>
      <c r="C120" s="136"/>
      <c r="D120" s="136"/>
      <c r="E120" s="136"/>
      <c r="F120" s="136"/>
      <c r="G120" s="137"/>
      <c r="H120" s="137"/>
      <c r="I120" s="137"/>
      <c r="J120" s="137"/>
    </row>
    <row r="121" spans="1:15" s="84" customFormat="1" ht="47.25" customHeight="1" x14ac:dyDescent="0.25">
      <c r="A121" s="138" t="s">
        <v>75</v>
      </c>
      <c r="B121" s="139" t="s">
        <v>152</v>
      </c>
      <c r="C121" s="140">
        <f>C115*15%</f>
        <v>36.687000000000033</v>
      </c>
      <c r="D121" s="140">
        <v>0</v>
      </c>
      <c r="E121" s="140">
        <f>(E115-E106)*15%</f>
        <v>4.4010000000002387</v>
      </c>
      <c r="F121" s="312">
        <f>F115*15%</f>
        <v>-3.3000000000021144E-2</v>
      </c>
      <c r="G121" s="312">
        <f>G115*15%</f>
        <v>-9.0000000000046033E-3</v>
      </c>
      <c r="H121" s="312">
        <f>H115*15%</f>
        <v>-9.0000000000046033E-3</v>
      </c>
      <c r="I121" s="312">
        <f>I115*15%</f>
        <v>-7.500000000005968E-3</v>
      </c>
      <c r="J121" s="312">
        <f>J115*15%</f>
        <v>-7.500000000005968E-3</v>
      </c>
      <c r="K121" s="331" t="s">
        <v>270</v>
      </c>
      <c r="L121" s="332"/>
      <c r="M121" s="332"/>
      <c r="N121" s="332"/>
      <c r="O121" s="332"/>
    </row>
    <row r="122" spans="1:15" ht="30" x14ac:dyDescent="0.25">
      <c r="A122" s="53" t="s">
        <v>78</v>
      </c>
      <c r="B122" s="74" t="s">
        <v>81</v>
      </c>
      <c r="C122" s="85">
        <v>0</v>
      </c>
      <c r="D122" s="62"/>
      <c r="E122" s="85">
        <v>0</v>
      </c>
      <c r="F122" s="85"/>
      <c r="G122" s="87"/>
      <c r="H122" s="87"/>
      <c r="I122" s="87"/>
      <c r="J122" s="87"/>
    </row>
    <row r="123" spans="1:15" ht="15.75" customHeight="1" x14ac:dyDescent="0.25">
      <c r="A123" s="53" t="s">
        <v>80</v>
      </c>
      <c r="B123" s="74" t="s">
        <v>84</v>
      </c>
      <c r="C123" s="85">
        <v>0</v>
      </c>
      <c r="D123" s="82"/>
      <c r="E123" s="85">
        <v>0</v>
      </c>
      <c r="F123" s="85"/>
      <c r="G123" s="88"/>
      <c r="H123" s="88"/>
      <c r="I123" s="88"/>
      <c r="J123" s="88"/>
    </row>
    <row r="124" spans="1:15" s="91" customFormat="1" ht="30" x14ac:dyDescent="0.2">
      <c r="A124" s="53" t="s">
        <v>82</v>
      </c>
      <c r="B124" s="287" t="s">
        <v>153</v>
      </c>
      <c r="C124" s="85">
        <v>0</v>
      </c>
      <c r="D124" s="89"/>
      <c r="E124" s="85">
        <v>0</v>
      </c>
      <c r="F124" s="85"/>
      <c r="G124" s="90"/>
      <c r="H124" s="90"/>
      <c r="I124" s="90"/>
      <c r="J124" s="90"/>
    </row>
    <row r="125" spans="1:15" x14ac:dyDescent="0.25">
      <c r="A125" s="53" t="s">
        <v>83</v>
      </c>
      <c r="B125" s="74" t="s">
        <v>85</v>
      </c>
      <c r="C125" s="85">
        <v>0</v>
      </c>
      <c r="D125" s="62"/>
      <c r="E125" s="85">
        <v>0</v>
      </c>
      <c r="F125" s="85"/>
      <c r="G125" s="87"/>
      <c r="H125" s="87"/>
      <c r="I125" s="87"/>
      <c r="J125" s="87"/>
    </row>
    <row r="126" spans="1:15" x14ac:dyDescent="0.25">
      <c r="A126" s="66" t="s">
        <v>154</v>
      </c>
      <c r="B126" s="74" t="s">
        <v>86</v>
      </c>
      <c r="C126" s="85">
        <v>0</v>
      </c>
      <c r="D126" s="62"/>
      <c r="E126" s="85">
        <v>0</v>
      </c>
      <c r="F126" s="85"/>
      <c r="G126" s="87"/>
      <c r="H126" s="87"/>
      <c r="I126" s="87"/>
      <c r="J126" s="87"/>
    </row>
    <row r="127" spans="1:15" x14ac:dyDescent="0.25">
      <c r="A127" s="53" t="s">
        <v>179</v>
      </c>
      <c r="B127" s="74" t="s">
        <v>88</v>
      </c>
      <c r="C127" s="85">
        <v>0</v>
      </c>
      <c r="D127" s="62"/>
      <c r="E127" s="85">
        <v>0</v>
      </c>
      <c r="F127" s="85"/>
      <c r="G127" s="92"/>
      <c r="H127" s="92"/>
      <c r="I127" s="92"/>
      <c r="J127" s="92"/>
    </row>
    <row r="128" spans="1:15" ht="51.75" customHeight="1" x14ac:dyDescent="0.25">
      <c r="A128" s="53" t="s">
        <v>87</v>
      </c>
      <c r="B128" s="74" t="s">
        <v>91</v>
      </c>
      <c r="C128" s="93"/>
      <c r="D128" s="58"/>
      <c r="E128" s="93"/>
      <c r="F128" s="93"/>
      <c r="G128" s="58"/>
      <c r="H128" s="58"/>
      <c r="I128" s="58"/>
      <c r="J128" s="58"/>
    </row>
    <row r="129" spans="1:19" s="41" customFormat="1" ht="39.75" customHeight="1" x14ac:dyDescent="0.25">
      <c r="A129" s="338" t="s">
        <v>89</v>
      </c>
      <c r="B129" s="338"/>
      <c r="C129" s="338"/>
      <c r="D129" s="338"/>
      <c r="E129" s="338"/>
      <c r="F129" s="338"/>
      <c r="G129" s="338"/>
      <c r="H129" s="338"/>
      <c r="I129" s="338"/>
      <c r="J129" s="338"/>
      <c r="K129" s="54"/>
    </row>
    <row r="130" spans="1:19" s="41" customFormat="1" ht="54" x14ac:dyDescent="0.25">
      <c r="A130" s="141" t="s">
        <v>90</v>
      </c>
      <c r="B130" s="142" t="s">
        <v>98</v>
      </c>
      <c r="C130" s="188">
        <f>C131+C132+C133+C134+C137</f>
        <v>1295.367</v>
      </c>
      <c r="D130" s="188">
        <v>1600</v>
      </c>
      <c r="E130" s="188">
        <f t="shared" ref="E130:J130" si="18">E131+E132+E133+E134+E137</f>
        <v>1223.2410000000002</v>
      </c>
      <c r="F130" s="188">
        <f t="shared" si="18"/>
        <v>1329.9670000000001</v>
      </c>
      <c r="G130" s="188">
        <f t="shared" si="18"/>
        <v>332.49099999999999</v>
      </c>
      <c r="H130" s="188">
        <f t="shared" si="18"/>
        <v>332.49099999999999</v>
      </c>
      <c r="I130" s="188">
        <f t="shared" si="18"/>
        <v>332.49250000000001</v>
      </c>
      <c r="J130" s="188">
        <f t="shared" si="18"/>
        <v>332.49250000000001</v>
      </c>
      <c r="K130" s="42"/>
    </row>
    <row r="131" spans="1:19" ht="23.25" customHeight="1" x14ac:dyDescent="0.25">
      <c r="A131" s="143" t="s">
        <v>205</v>
      </c>
      <c r="B131" s="144" t="s">
        <v>100</v>
      </c>
      <c r="C131" s="190">
        <f>C106</f>
        <v>53.68</v>
      </c>
      <c r="D131" s="190">
        <v>0</v>
      </c>
      <c r="E131" s="190">
        <f t="shared" ref="E131:J131" si="19">E106</f>
        <v>6.14</v>
      </c>
      <c r="F131" s="190">
        <f t="shared" si="19"/>
        <v>0</v>
      </c>
      <c r="G131" s="190">
        <f t="shared" si="19"/>
        <v>0</v>
      </c>
      <c r="H131" s="190">
        <f t="shared" si="19"/>
        <v>0</v>
      </c>
      <c r="I131" s="190">
        <f t="shared" si="19"/>
        <v>0</v>
      </c>
      <c r="J131" s="190">
        <f t="shared" si="19"/>
        <v>0</v>
      </c>
      <c r="K131" s="80">
        <v>0.18</v>
      </c>
      <c r="L131" s="81"/>
    </row>
    <row r="132" spans="1:19" ht="21" customHeight="1" x14ac:dyDescent="0.25">
      <c r="A132" s="43" t="s">
        <v>92</v>
      </c>
      <c r="B132" s="287" t="s">
        <v>102</v>
      </c>
      <c r="C132" s="82"/>
      <c r="D132" s="82"/>
      <c r="E132" s="82"/>
      <c r="F132" s="82"/>
      <c r="G132" s="60"/>
      <c r="H132" s="60"/>
      <c r="I132" s="60"/>
      <c r="J132" s="60"/>
    </row>
    <row r="133" spans="1:19" ht="52.5" customHeight="1" x14ac:dyDescent="0.25">
      <c r="A133" s="145" t="s">
        <v>93</v>
      </c>
      <c r="B133" s="144" t="s">
        <v>104</v>
      </c>
      <c r="C133" s="191">
        <v>683.5</v>
      </c>
      <c r="D133" s="191">
        <v>800</v>
      </c>
      <c r="E133" s="191">
        <v>715.8</v>
      </c>
      <c r="F133" s="191">
        <f>SUM(G133:J133)</f>
        <v>800</v>
      </c>
      <c r="G133" s="191">
        <v>200</v>
      </c>
      <c r="H133" s="191">
        <v>200</v>
      </c>
      <c r="I133" s="191">
        <v>200</v>
      </c>
      <c r="J133" s="191">
        <v>200</v>
      </c>
      <c r="K133" s="339" t="s">
        <v>210</v>
      </c>
      <c r="L133" s="340"/>
      <c r="M133" s="170"/>
      <c r="N133" s="171"/>
      <c r="O133" s="170"/>
      <c r="P133" s="170"/>
      <c r="Q133" s="170"/>
      <c r="R133" s="170"/>
      <c r="S133" s="170"/>
    </row>
    <row r="134" spans="1:19" ht="30" x14ac:dyDescent="0.25">
      <c r="A134" s="43" t="s">
        <v>94</v>
      </c>
      <c r="B134" s="287" t="s">
        <v>155</v>
      </c>
      <c r="C134" s="82"/>
      <c r="D134" s="82"/>
      <c r="E134" s="82"/>
      <c r="F134" s="82"/>
      <c r="G134" s="60"/>
      <c r="H134" s="60"/>
      <c r="I134" s="60"/>
      <c r="J134" s="60"/>
    </row>
    <row r="135" spans="1:19" x14ac:dyDescent="0.25">
      <c r="A135" s="43" t="s">
        <v>95</v>
      </c>
      <c r="B135" s="287" t="s">
        <v>156</v>
      </c>
      <c r="C135" s="82"/>
      <c r="D135" s="82"/>
      <c r="E135" s="82"/>
      <c r="F135" s="82"/>
      <c r="G135" s="60"/>
      <c r="H135" s="60"/>
      <c r="I135" s="60"/>
      <c r="J135" s="60"/>
    </row>
    <row r="136" spans="1:19" x14ac:dyDescent="0.25">
      <c r="A136" s="43" t="s">
        <v>96</v>
      </c>
      <c r="B136" s="287" t="s">
        <v>157</v>
      </c>
      <c r="C136" s="82"/>
      <c r="D136" s="82"/>
      <c r="E136" s="82"/>
      <c r="F136" s="82"/>
      <c r="G136" s="60"/>
      <c r="H136" s="60"/>
      <c r="I136" s="60"/>
      <c r="J136" s="60"/>
    </row>
    <row r="137" spans="1:19" ht="25.5" customHeight="1" x14ac:dyDescent="0.25">
      <c r="A137" s="174" t="s">
        <v>209</v>
      </c>
      <c r="B137" s="144" t="s">
        <v>158</v>
      </c>
      <c r="C137" s="191">
        <f>SUM(C138:C139)</f>
        <v>558.18700000000001</v>
      </c>
      <c r="D137" s="190">
        <v>800</v>
      </c>
      <c r="E137" s="191">
        <f t="shared" ref="E137:J137" si="20">SUM(E138:E139)</f>
        <v>501.30100000000022</v>
      </c>
      <c r="F137" s="191">
        <f t="shared" si="20"/>
        <v>529.96699999999998</v>
      </c>
      <c r="G137" s="191">
        <f t="shared" si="20"/>
        <v>132.49099999999999</v>
      </c>
      <c r="H137" s="191">
        <f t="shared" si="20"/>
        <v>132.49099999999999</v>
      </c>
      <c r="I137" s="191">
        <f t="shared" si="20"/>
        <v>132.49250000000001</v>
      </c>
      <c r="J137" s="191">
        <f t="shared" si="20"/>
        <v>132.49250000000001</v>
      </c>
      <c r="K137" s="80">
        <f>SUM(G137:J137)</f>
        <v>529.96699999999998</v>
      </c>
      <c r="L137" s="83"/>
    </row>
    <row r="138" spans="1:19" ht="30.75" x14ac:dyDescent="0.25">
      <c r="A138" s="143" t="s">
        <v>159</v>
      </c>
      <c r="B138" s="144" t="s">
        <v>160</v>
      </c>
      <c r="C138" s="146">
        <f t="shared" ref="C138:J138" si="21">C121</f>
        <v>36.687000000000033</v>
      </c>
      <c r="D138" s="146">
        <f t="shared" si="21"/>
        <v>0</v>
      </c>
      <c r="E138" s="146">
        <f t="shared" si="21"/>
        <v>4.4010000000002387</v>
      </c>
      <c r="F138" s="313">
        <f t="shared" si="21"/>
        <v>-3.3000000000021144E-2</v>
      </c>
      <c r="G138" s="313">
        <f t="shared" si="21"/>
        <v>-9.0000000000046033E-3</v>
      </c>
      <c r="H138" s="313">
        <f t="shared" si="21"/>
        <v>-9.0000000000046033E-3</v>
      </c>
      <c r="I138" s="313">
        <f t="shared" si="21"/>
        <v>-7.500000000005968E-3</v>
      </c>
      <c r="J138" s="313">
        <f t="shared" si="21"/>
        <v>-7.500000000005968E-3</v>
      </c>
      <c r="K138" s="80">
        <v>0.15</v>
      </c>
      <c r="L138" s="314" t="s">
        <v>269</v>
      </c>
    </row>
    <row r="139" spans="1:19" s="41" customFormat="1" ht="35.25" customHeight="1" x14ac:dyDescent="0.25">
      <c r="A139" s="173" t="s">
        <v>216</v>
      </c>
      <c r="B139" s="168" t="s">
        <v>207</v>
      </c>
      <c r="C139" s="169">
        <v>521.5</v>
      </c>
      <c r="D139" s="189">
        <v>800</v>
      </c>
      <c r="E139" s="169">
        <v>496.9</v>
      </c>
      <c r="F139" s="189">
        <v>530</v>
      </c>
      <c r="G139" s="189">
        <v>132.5</v>
      </c>
      <c r="H139" s="189">
        <v>132.5</v>
      </c>
      <c r="I139" s="189">
        <v>132.5</v>
      </c>
      <c r="J139" s="189">
        <v>132.5</v>
      </c>
      <c r="K139" s="56">
        <f>SUM(G139:J139)</f>
        <v>530</v>
      </c>
      <c r="L139" s="315" t="s">
        <v>211</v>
      </c>
    </row>
    <row r="140" spans="1:19" s="84" customFormat="1" ht="30" x14ac:dyDescent="0.25">
      <c r="A140" s="53" t="s">
        <v>97</v>
      </c>
      <c r="B140" s="74" t="s">
        <v>106</v>
      </c>
      <c r="C140" s="58"/>
      <c r="D140" s="58"/>
      <c r="E140" s="58"/>
      <c r="F140" s="58"/>
      <c r="G140" s="58"/>
      <c r="H140" s="58"/>
      <c r="I140" s="58"/>
      <c r="J140" s="58"/>
      <c r="K140" s="2"/>
    </row>
    <row r="141" spans="1:19" ht="45" x14ac:dyDescent="0.25">
      <c r="A141" s="53" t="s">
        <v>99</v>
      </c>
      <c r="B141" s="287" t="s">
        <v>108</v>
      </c>
      <c r="C141" s="58"/>
      <c r="D141" s="58"/>
      <c r="E141" s="58"/>
      <c r="F141" s="58"/>
      <c r="G141" s="60"/>
      <c r="H141" s="60"/>
      <c r="I141" s="60"/>
      <c r="J141" s="60"/>
    </row>
    <row r="142" spans="1:19" ht="21.75" customHeight="1" x14ac:dyDescent="0.25">
      <c r="A142" s="53" t="s">
        <v>101</v>
      </c>
      <c r="B142" s="287" t="s">
        <v>110</v>
      </c>
      <c r="C142" s="58"/>
      <c r="D142" s="58"/>
      <c r="E142" s="58"/>
      <c r="F142" s="58"/>
      <c r="G142" s="60"/>
      <c r="H142" s="60"/>
      <c r="I142" s="60"/>
      <c r="J142" s="60"/>
    </row>
    <row r="143" spans="1:19" ht="22.5" customHeight="1" x14ac:dyDescent="0.25">
      <c r="A143" s="53" t="s">
        <v>103</v>
      </c>
      <c r="B143" s="287" t="s">
        <v>117</v>
      </c>
      <c r="C143" s="58"/>
      <c r="D143" s="58"/>
      <c r="E143" s="58"/>
      <c r="F143" s="58"/>
      <c r="G143" s="60"/>
      <c r="H143" s="60"/>
      <c r="I143" s="60"/>
      <c r="J143" s="60"/>
    </row>
    <row r="144" spans="1:19" s="41" customFormat="1" ht="48" customHeight="1" x14ac:dyDescent="0.25">
      <c r="A144" s="147" t="s">
        <v>105</v>
      </c>
      <c r="B144" s="148" t="s">
        <v>112</v>
      </c>
      <c r="C144" s="156">
        <f t="shared" ref="C144:J144" si="22">SUM(C145:C147)</f>
        <v>1655.1999999999998</v>
      </c>
      <c r="D144" s="156">
        <f t="shared" si="22"/>
        <v>2056.6799999999998</v>
      </c>
      <c r="E144" s="156">
        <f t="shared" si="22"/>
        <v>1960.34</v>
      </c>
      <c r="F144" s="156">
        <f t="shared" si="22"/>
        <v>2523.7200000000003</v>
      </c>
      <c r="G144" s="156">
        <f t="shared" si="22"/>
        <v>630.93000000000006</v>
      </c>
      <c r="H144" s="156">
        <f t="shared" si="22"/>
        <v>630.93000000000006</v>
      </c>
      <c r="I144" s="156">
        <f t="shared" si="22"/>
        <v>630.93000000000006</v>
      </c>
      <c r="J144" s="156">
        <f t="shared" si="22"/>
        <v>630.93000000000006</v>
      </c>
      <c r="K144" s="61"/>
    </row>
    <row r="145" spans="1:27" s="41" customFormat="1" ht="21" customHeight="1" x14ac:dyDescent="0.25">
      <c r="A145" s="149" t="s">
        <v>107</v>
      </c>
      <c r="B145" s="150" t="s">
        <v>113</v>
      </c>
      <c r="C145" s="152">
        <f>C154</f>
        <v>848.43</v>
      </c>
      <c r="D145" s="152">
        <v>1067.5999999999999</v>
      </c>
      <c r="E145" s="152">
        <f t="shared" ref="E145:J145" si="23">E154</f>
        <v>999.87</v>
      </c>
      <c r="F145" s="196">
        <f t="shared" si="23"/>
        <v>1181.52</v>
      </c>
      <c r="G145" s="196">
        <f t="shared" si="23"/>
        <v>295.38</v>
      </c>
      <c r="H145" s="196">
        <f t="shared" si="23"/>
        <v>295.38</v>
      </c>
      <c r="I145" s="196">
        <f t="shared" si="23"/>
        <v>295.38</v>
      </c>
      <c r="J145" s="196">
        <f t="shared" si="23"/>
        <v>295.38</v>
      </c>
      <c r="K145" s="199">
        <f>SUM(G145:J145)</f>
        <v>1181.52</v>
      </c>
    </row>
    <row r="146" spans="1:27" s="41" customFormat="1" ht="21" customHeight="1" x14ac:dyDescent="0.25">
      <c r="A146" s="149" t="s">
        <v>116</v>
      </c>
      <c r="B146" s="150" t="s">
        <v>114</v>
      </c>
      <c r="C146" s="151">
        <v>744.71</v>
      </c>
      <c r="D146" s="151">
        <v>913</v>
      </c>
      <c r="E146" s="151">
        <v>874.14</v>
      </c>
      <c r="F146" s="152">
        <v>1050.4000000000001</v>
      </c>
      <c r="G146" s="152">
        <v>262.60000000000002</v>
      </c>
      <c r="H146" s="152">
        <v>262.60000000000002</v>
      </c>
      <c r="I146" s="152">
        <v>262.60000000000002</v>
      </c>
      <c r="J146" s="152">
        <v>262.60000000000002</v>
      </c>
      <c r="K146" s="199">
        <f>SUM(G146:J146)</f>
        <v>1050.4000000000001</v>
      </c>
      <c r="L146" s="316">
        <v>0.18</v>
      </c>
    </row>
    <row r="147" spans="1:27" s="63" customFormat="1" ht="21.75" customHeight="1" x14ac:dyDescent="0.25">
      <c r="A147" s="149" t="s">
        <v>109</v>
      </c>
      <c r="B147" s="150" t="s">
        <v>162</v>
      </c>
      <c r="C147" s="151">
        <v>62.06</v>
      </c>
      <c r="D147" s="151">
        <v>76.08</v>
      </c>
      <c r="E147" s="152">
        <v>86.33</v>
      </c>
      <c r="F147" s="152">
        <v>291.8</v>
      </c>
      <c r="G147" s="152">
        <v>72.95</v>
      </c>
      <c r="H147" s="152">
        <v>72.95</v>
      </c>
      <c r="I147" s="152">
        <v>72.95</v>
      </c>
      <c r="J147" s="152">
        <v>72.95</v>
      </c>
      <c r="K147" s="199">
        <f>SUM(G147:J147)</f>
        <v>291.8</v>
      </c>
      <c r="L147" s="317">
        <v>1.4999999999999999E-2</v>
      </c>
    </row>
    <row r="148" spans="1:27" s="63" customFormat="1" ht="20.25" customHeight="1" x14ac:dyDescent="0.25">
      <c r="A148" s="192" t="s">
        <v>111</v>
      </c>
      <c r="B148" s="73" t="s">
        <v>163</v>
      </c>
      <c r="C148" s="193"/>
      <c r="D148" s="193"/>
      <c r="E148" s="193"/>
      <c r="F148" s="193"/>
      <c r="G148" s="193"/>
      <c r="H148" s="193"/>
      <c r="I148" s="193"/>
      <c r="J148" s="193"/>
      <c r="K148" s="64"/>
    </row>
    <row r="149" spans="1:27" s="41" customFormat="1" ht="22.5" customHeight="1" x14ac:dyDescent="0.25">
      <c r="A149" s="53" t="s">
        <v>161</v>
      </c>
      <c r="B149" s="74" t="s">
        <v>164</v>
      </c>
      <c r="C149" s="62"/>
      <c r="D149" s="62"/>
      <c r="E149" s="62"/>
      <c r="F149" s="62"/>
      <c r="G149" s="62"/>
      <c r="H149" s="62"/>
      <c r="I149" s="62"/>
      <c r="J149" s="62"/>
      <c r="K149" s="54"/>
      <c r="L149" s="41" t="s">
        <v>271</v>
      </c>
    </row>
    <row r="150" spans="1:27" s="67" customFormat="1" ht="32.25" customHeight="1" x14ac:dyDescent="0.25">
      <c r="A150" s="341" t="s">
        <v>165</v>
      </c>
      <c r="B150" s="342"/>
      <c r="C150" s="342"/>
      <c r="D150" s="342"/>
      <c r="E150" s="342"/>
      <c r="F150" s="342"/>
      <c r="G150" s="342"/>
      <c r="H150" s="342"/>
      <c r="I150" s="342"/>
      <c r="J150" s="34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s="67" customFormat="1" ht="18" customHeight="1" x14ac:dyDescent="0.25">
      <c r="A151" s="153" t="s">
        <v>166</v>
      </c>
      <c r="B151" s="154" t="s">
        <v>170</v>
      </c>
      <c r="C151" s="160">
        <v>26.5</v>
      </c>
      <c r="D151" s="160">
        <v>26.5</v>
      </c>
      <c r="E151" s="160">
        <v>26.5</v>
      </c>
      <c r="F151" s="160">
        <v>26.5</v>
      </c>
      <c r="G151" s="160">
        <v>26.5</v>
      </c>
      <c r="H151" s="160">
        <v>26.5</v>
      </c>
      <c r="I151" s="160">
        <v>26.5</v>
      </c>
      <c r="J151" s="160">
        <v>26.5</v>
      </c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s="67" customFormat="1" ht="18" customHeight="1" x14ac:dyDescent="0.25">
      <c r="A152" s="153" t="s">
        <v>167</v>
      </c>
      <c r="B152" s="154" t="s">
        <v>171</v>
      </c>
      <c r="C152" s="155">
        <f t="shared" ref="C152:J152" si="24">C153+C154</f>
        <v>4927.7300000000005</v>
      </c>
      <c r="D152" s="155">
        <f t="shared" si="24"/>
        <v>6139.7000000000007</v>
      </c>
      <c r="E152" s="155">
        <f t="shared" si="24"/>
        <v>5820.24</v>
      </c>
      <c r="F152" s="163">
        <f t="shared" si="24"/>
        <v>7017.1200000000008</v>
      </c>
      <c r="G152" s="159">
        <f t="shared" si="24"/>
        <v>1754.2800000000002</v>
      </c>
      <c r="H152" s="159">
        <f t="shared" si="24"/>
        <v>1754.2800000000002</v>
      </c>
      <c r="I152" s="159">
        <f t="shared" si="24"/>
        <v>1754.2800000000002</v>
      </c>
      <c r="J152" s="159">
        <f t="shared" si="24"/>
        <v>1754.2800000000002</v>
      </c>
      <c r="K152" s="80">
        <f>SUM(G152:J152)</f>
        <v>7017.1200000000008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s="67" customFormat="1" ht="18" customHeight="1" x14ac:dyDescent="0.25">
      <c r="A153" s="153" t="s">
        <v>168</v>
      </c>
      <c r="B153" s="154" t="s">
        <v>172</v>
      </c>
      <c r="C153" s="155">
        <v>4079.3</v>
      </c>
      <c r="D153" s="155">
        <v>5072.1000000000004</v>
      </c>
      <c r="E153" s="155">
        <v>4820.37</v>
      </c>
      <c r="F153" s="163">
        <v>5835.6</v>
      </c>
      <c r="G153" s="164">
        <v>1458.9</v>
      </c>
      <c r="H153" s="164">
        <v>1458.9</v>
      </c>
      <c r="I153" s="164">
        <v>1458.9</v>
      </c>
      <c r="J153" s="164">
        <v>1458.9</v>
      </c>
      <c r="K153" s="80">
        <f>SUM(G153:J153)</f>
        <v>5835.6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s="67" customFormat="1" ht="18" customHeight="1" x14ac:dyDescent="0.25">
      <c r="A154" s="153" t="s">
        <v>169</v>
      </c>
      <c r="B154" s="154" t="s">
        <v>173</v>
      </c>
      <c r="C154" s="155">
        <v>848.43</v>
      </c>
      <c r="D154" s="155">
        <v>1067.5999999999999</v>
      </c>
      <c r="E154" s="159">
        <v>999.87</v>
      </c>
      <c r="F154" s="163">
        <v>1181.52</v>
      </c>
      <c r="G154" s="164">
        <v>295.38</v>
      </c>
      <c r="H154" s="164">
        <v>295.38</v>
      </c>
      <c r="I154" s="164">
        <v>295.38</v>
      </c>
      <c r="J154" s="164">
        <v>295.38</v>
      </c>
      <c r="K154" s="80">
        <f>SUM(G154:J154)</f>
        <v>1181.52</v>
      </c>
      <c r="L154" s="81">
        <v>0.22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s="67" customFormat="1" ht="18" customHeight="1" x14ac:dyDescent="0.25">
      <c r="A155" s="68"/>
      <c r="B155" s="69"/>
      <c r="C155" s="71"/>
      <c r="D155" s="70"/>
      <c r="E155" s="71"/>
      <c r="F155" s="71"/>
      <c r="G155" s="72"/>
      <c r="H155" s="72"/>
      <c r="I155" s="72"/>
      <c r="J155" s="7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s="75" customFormat="1" ht="36" customHeight="1" x14ac:dyDescent="0.3">
      <c r="A156" s="326" t="s">
        <v>203</v>
      </c>
      <c r="B156" s="327"/>
      <c r="C156" s="328" t="s">
        <v>115</v>
      </c>
      <c r="D156" s="329"/>
      <c r="E156" s="330"/>
      <c r="F156" s="325" t="s">
        <v>201</v>
      </c>
      <c r="G156" s="325"/>
      <c r="H156" s="325"/>
      <c r="I156" s="325"/>
      <c r="J156" s="325"/>
      <c r="K156" s="158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</row>
    <row r="157" spans="1:27" s="75" customFormat="1" ht="35.25" customHeight="1" x14ac:dyDescent="0.3">
      <c r="C157" s="318" t="s">
        <v>174</v>
      </c>
      <c r="D157" s="319"/>
      <c r="E157" s="320"/>
      <c r="F157" s="321" t="s">
        <v>177</v>
      </c>
      <c r="G157" s="321"/>
      <c r="H157" s="321"/>
      <c r="I157" s="321"/>
      <c r="J157" s="321"/>
      <c r="K157" s="158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</row>
    <row r="158" spans="1:27" s="75" customFormat="1" ht="28.5" customHeight="1" x14ac:dyDescent="0.3">
      <c r="A158" s="75" t="s">
        <v>204</v>
      </c>
      <c r="C158" s="322" t="s">
        <v>175</v>
      </c>
      <c r="D158" s="323"/>
      <c r="E158" s="324"/>
      <c r="F158" s="325" t="s">
        <v>202</v>
      </c>
      <c r="G158" s="325"/>
      <c r="H158" s="325"/>
      <c r="I158" s="325"/>
      <c r="J158" s="325"/>
      <c r="K158" s="158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</row>
    <row r="159" spans="1:27" s="75" customFormat="1" ht="17.25" customHeight="1" x14ac:dyDescent="0.3">
      <c r="A159" s="78"/>
      <c r="C159" s="318" t="s">
        <v>176</v>
      </c>
      <c r="D159" s="319"/>
      <c r="E159" s="320"/>
      <c r="F159" s="321" t="s">
        <v>177</v>
      </c>
      <c r="G159" s="321"/>
      <c r="H159" s="321"/>
      <c r="I159" s="321"/>
      <c r="J159" s="321"/>
      <c r="K159" s="158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</row>
    <row r="160" spans="1:27" s="75" customFormat="1" ht="17.25" customHeight="1" x14ac:dyDescent="0.3">
      <c r="A160" s="79" t="s">
        <v>178</v>
      </c>
      <c r="B160" s="77"/>
      <c r="C160" s="77"/>
      <c r="D160" s="77"/>
      <c r="E160" s="77"/>
      <c r="F160" s="77"/>
      <c r="G160" s="77"/>
      <c r="H160" s="77"/>
      <c r="I160" s="77"/>
      <c r="J160" s="77"/>
      <c r="K160" s="158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</row>
    <row r="161" spans="1:27" s="67" customFormat="1" ht="30" customHeight="1" x14ac:dyDescent="0.3">
      <c r="A161" s="203" t="s">
        <v>219</v>
      </c>
      <c r="B161" s="76"/>
      <c r="C161" s="76"/>
      <c r="D161" s="76"/>
      <c r="E161" s="76"/>
      <c r="F161" s="76"/>
      <c r="G161" s="76"/>
      <c r="H161" s="76"/>
      <c r="I161" s="76"/>
      <c r="J161" s="76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65"/>
    </row>
    <row r="163" spans="1:27" ht="15" x14ac:dyDescent="0.2">
      <c r="A163" s="65"/>
      <c r="B163" s="1"/>
      <c r="C163" s="1"/>
      <c r="D163" s="1"/>
      <c r="K163" s="1"/>
    </row>
    <row r="164" spans="1:27" ht="15" x14ac:dyDescent="0.2">
      <c r="A164" s="65"/>
      <c r="B164" s="1"/>
      <c r="C164" s="1"/>
      <c r="D164" s="1"/>
      <c r="K164" s="1"/>
    </row>
    <row r="165" spans="1:27" ht="15" x14ac:dyDescent="0.2">
      <c r="A165" s="65"/>
      <c r="B165" s="1"/>
      <c r="C165" s="1"/>
      <c r="D165" s="1"/>
      <c r="K165" s="1"/>
    </row>
    <row r="166" spans="1:27" ht="15" x14ac:dyDescent="0.2">
      <c r="A166" s="65"/>
      <c r="B166" s="1"/>
      <c r="C166" s="1"/>
      <c r="D166" s="1"/>
      <c r="K166" s="1"/>
    </row>
    <row r="167" spans="1:27" ht="15" x14ac:dyDescent="0.2">
      <c r="A167" s="65"/>
      <c r="B167" s="1"/>
      <c r="C167" s="1"/>
      <c r="D167" s="1"/>
      <c r="K167" s="1"/>
    </row>
    <row r="168" spans="1:27" ht="20.25" customHeight="1" x14ac:dyDescent="0.2">
      <c r="A168" s="65"/>
      <c r="B168" s="1"/>
      <c r="C168" s="1"/>
      <c r="D168" s="1"/>
      <c r="K168" s="1"/>
    </row>
    <row r="169" spans="1:27" ht="15" x14ac:dyDescent="0.2">
      <c r="A169" s="65"/>
      <c r="B169" s="1"/>
      <c r="C169" s="1"/>
      <c r="D169" s="1"/>
      <c r="K169" s="1"/>
    </row>
    <row r="170" spans="1:27" ht="15" x14ac:dyDescent="0.2">
      <c r="A170" s="65"/>
      <c r="B170" s="1"/>
      <c r="C170" s="1"/>
      <c r="D170" s="1"/>
      <c r="K170" s="1"/>
    </row>
    <row r="171" spans="1:27" ht="15" x14ac:dyDescent="0.2">
      <c r="A171" s="65"/>
      <c r="B171" s="1"/>
      <c r="C171" s="1"/>
      <c r="D171" s="1"/>
      <c r="K171" s="1"/>
    </row>
    <row r="172" spans="1:27" ht="15" x14ac:dyDescent="0.2">
      <c r="A172" s="65"/>
      <c r="B172" s="1"/>
      <c r="C172" s="1"/>
      <c r="D172" s="1"/>
      <c r="K172" s="1"/>
    </row>
    <row r="173" spans="1:27" ht="15" x14ac:dyDescent="0.2">
      <c r="A173" s="65"/>
      <c r="B173" s="1"/>
      <c r="C173" s="1"/>
      <c r="D173" s="1"/>
      <c r="K173" s="1"/>
    </row>
    <row r="174" spans="1:27" ht="15" x14ac:dyDescent="0.2">
      <c r="A174" s="65"/>
      <c r="B174" s="1"/>
      <c r="C174" s="1"/>
      <c r="D174" s="1"/>
      <c r="K174" s="1"/>
    </row>
    <row r="175" spans="1:27" ht="15" x14ac:dyDescent="0.2">
      <c r="A175" s="65"/>
      <c r="B175" s="1"/>
      <c r="C175" s="1"/>
      <c r="D175" s="1"/>
      <c r="K175" s="1"/>
    </row>
    <row r="176" spans="1:27" ht="15" x14ac:dyDescent="0.2">
      <c r="A176" s="65"/>
      <c r="B176" s="1"/>
      <c r="C176" s="1"/>
      <c r="D176" s="1"/>
      <c r="K176" s="1"/>
    </row>
    <row r="177" spans="1:11" ht="15" x14ac:dyDescent="0.2">
      <c r="A177" s="65"/>
      <c r="B177" s="1"/>
      <c r="C177" s="1"/>
      <c r="D177" s="1"/>
      <c r="K177" s="1"/>
    </row>
    <row r="178" spans="1:11" ht="15" x14ac:dyDescent="0.2">
      <c r="A178" s="65"/>
      <c r="B178" s="1"/>
      <c r="C178" s="1"/>
      <c r="D178" s="1"/>
      <c r="K178" s="1"/>
    </row>
    <row r="179" spans="1:11" ht="15" x14ac:dyDescent="0.2">
      <c r="A179" s="65"/>
      <c r="B179" s="1"/>
      <c r="C179" s="1"/>
      <c r="D179" s="1"/>
      <c r="K179" s="1"/>
    </row>
    <row r="180" spans="1:11" ht="15" x14ac:dyDescent="0.2">
      <c r="A180" s="65"/>
      <c r="B180" s="1"/>
      <c r="C180" s="1"/>
      <c r="D180" s="1"/>
      <c r="K180" s="1"/>
    </row>
    <row r="181" spans="1:11" ht="15" x14ac:dyDescent="0.2">
      <c r="A181" s="65"/>
      <c r="B181" s="1"/>
      <c r="C181" s="1"/>
      <c r="D181" s="1"/>
      <c r="K181" s="1"/>
    </row>
    <row r="182" spans="1:11" ht="15" x14ac:dyDescent="0.2">
      <c r="A182" s="65"/>
      <c r="B182" s="1"/>
      <c r="C182" s="1"/>
      <c r="D182" s="1"/>
      <c r="K182" s="1"/>
    </row>
    <row r="183" spans="1:11" ht="15" x14ac:dyDescent="0.2">
      <c r="A183" s="65"/>
      <c r="B183" s="1"/>
      <c r="C183" s="1"/>
      <c r="D183" s="1"/>
      <c r="K183" s="1"/>
    </row>
    <row r="184" spans="1:11" ht="15" x14ac:dyDescent="0.2">
      <c r="A184" s="65"/>
      <c r="B184" s="1"/>
      <c r="C184" s="1"/>
      <c r="D184" s="1"/>
      <c r="K184" s="1"/>
    </row>
    <row r="185" spans="1:11" ht="15" x14ac:dyDescent="0.2">
      <c r="A185" s="65"/>
      <c r="B185" s="1"/>
      <c r="C185" s="1"/>
      <c r="D185" s="1"/>
      <c r="K185" s="1"/>
    </row>
    <row r="186" spans="1:11" ht="15" x14ac:dyDescent="0.2">
      <c r="A186" s="65"/>
      <c r="B186" s="1"/>
      <c r="C186" s="1"/>
      <c r="D186" s="1"/>
      <c r="K186" s="1"/>
    </row>
    <row r="187" spans="1:11" ht="15" x14ac:dyDescent="0.2">
      <c r="A187" s="65"/>
      <c r="B187" s="1"/>
      <c r="C187" s="1"/>
      <c r="D187" s="1"/>
      <c r="K187" s="1"/>
    </row>
    <row r="188" spans="1:11" ht="15" x14ac:dyDescent="0.2">
      <c r="A188" s="65"/>
      <c r="B188" s="1"/>
      <c r="C188" s="1"/>
      <c r="D188" s="1"/>
      <c r="K188" s="1"/>
    </row>
    <row r="189" spans="1:11" ht="15" x14ac:dyDescent="0.2">
      <c r="A189" s="65"/>
      <c r="B189" s="1"/>
      <c r="C189" s="1"/>
      <c r="D189" s="1"/>
      <c r="K189" s="1"/>
    </row>
    <row r="190" spans="1:11" ht="15" x14ac:dyDescent="0.2">
      <c r="A190" s="65"/>
      <c r="B190" s="1"/>
      <c r="C190" s="1"/>
      <c r="D190" s="1"/>
      <c r="K190" s="1"/>
    </row>
    <row r="191" spans="1:11" ht="15" x14ac:dyDescent="0.2">
      <c r="A191" s="65"/>
      <c r="B191" s="1"/>
      <c r="C191" s="1"/>
      <c r="D191" s="1"/>
      <c r="K191" s="1"/>
    </row>
    <row r="192" spans="1:11" ht="15" x14ac:dyDescent="0.2">
      <c r="A192" s="65"/>
      <c r="B192" s="1"/>
      <c r="C192" s="1"/>
      <c r="D192" s="1"/>
      <c r="K192" s="1"/>
    </row>
    <row r="193" spans="1:11" ht="15" x14ac:dyDescent="0.2">
      <c r="A193" s="65"/>
      <c r="B193" s="1"/>
      <c r="C193" s="1"/>
      <c r="D193" s="1"/>
      <c r="K193" s="1"/>
    </row>
    <row r="194" spans="1:11" ht="15" x14ac:dyDescent="0.2">
      <c r="A194" s="65"/>
      <c r="B194" s="1"/>
      <c r="C194" s="1"/>
      <c r="D194" s="1"/>
      <c r="K194" s="1"/>
    </row>
    <row r="195" spans="1:11" ht="15" x14ac:dyDescent="0.2">
      <c r="A195" s="65"/>
      <c r="B195" s="1"/>
      <c r="C195" s="1"/>
      <c r="D195" s="1"/>
      <c r="K195" s="1"/>
    </row>
    <row r="196" spans="1:11" ht="15" x14ac:dyDescent="0.2">
      <c r="A196" s="65"/>
      <c r="B196" s="1"/>
      <c r="C196" s="1"/>
      <c r="D196" s="1"/>
      <c r="K196" s="1"/>
    </row>
    <row r="197" spans="1:11" ht="15" x14ac:dyDescent="0.2">
      <c r="A197" s="65"/>
      <c r="B197" s="1"/>
      <c r="C197" s="1"/>
      <c r="D197" s="1"/>
      <c r="K197" s="1"/>
    </row>
    <row r="198" spans="1:11" ht="15" x14ac:dyDescent="0.2">
      <c r="A198" s="65"/>
      <c r="B198" s="1"/>
      <c r="C198" s="1"/>
      <c r="D198" s="1"/>
      <c r="K198" s="1"/>
    </row>
    <row r="199" spans="1:11" ht="15" x14ac:dyDescent="0.2">
      <c r="A199" s="65"/>
      <c r="B199" s="1"/>
      <c r="C199" s="1"/>
      <c r="D199" s="1"/>
      <c r="K199" s="1"/>
    </row>
    <row r="200" spans="1:11" ht="15" x14ac:dyDescent="0.2">
      <c r="A200" s="65"/>
      <c r="B200" s="1"/>
      <c r="C200" s="1"/>
      <c r="D200" s="1"/>
      <c r="K200" s="1"/>
    </row>
    <row r="201" spans="1:11" ht="15" x14ac:dyDescent="0.2">
      <c r="A201" s="65"/>
      <c r="B201" s="1"/>
      <c r="C201" s="1"/>
      <c r="D201" s="1"/>
      <c r="K201" s="1"/>
    </row>
    <row r="202" spans="1:11" ht="15" x14ac:dyDescent="0.2">
      <c r="A202" s="65"/>
      <c r="B202" s="1"/>
      <c r="C202" s="1"/>
      <c r="D202" s="1"/>
      <c r="K202" s="1"/>
    </row>
    <row r="203" spans="1:11" ht="15" x14ac:dyDescent="0.2">
      <c r="A203" s="65"/>
      <c r="B203" s="1"/>
      <c r="C203" s="1"/>
      <c r="D203" s="1"/>
      <c r="K203" s="1"/>
    </row>
    <row r="204" spans="1:11" ht="15" x14ac:dyDescent="0.2">
      <c r="A204" s="65"/>
      <c r="B204" s="1"/>
      <c r="C204" s="1"/>
      <c r="D204" s="1"/>
      <c r="K204" s="1"/>
    </row>
    <row r="205" spans="1:11" ht="15" x14ac:dyDescent="0.2">
      <c r="A205" s="65"/>
      <c r="B205" s="1"/>
      <c r="C205" s="1"/>
      <c r="D205" s="1"/>
      <c r="K205" s="1"/>
    </row>
    <row r="206" spans="1:11" ht="15" x14ac:dyDescent="0.2">
      <c r="A206" s="65"/>
      <c r="B206" s="1"/>
      <c r="C206" s="1"/>
      <c r="D206" s="1"/>
      <c r="K206" s="1"/>
    </row>
    <row r="207" spans="1:11" ht="15" x14ac:dyDescent="0.2">
      <c r="A207" s="65"/>
      <c r="B207" s="1"/>
      <c r="C207" s="1"/>
      <c r="D207" s="1"/>
      <c r="K207" s="1"/>
    </row>
    <row r="208" spans="1:11" ht="15" x14ac:dyDescent="0.2">
      <c r="A208" s="65"/>
      <c r="B208" s="1"/>
      <c r="C208" s="1"/>
      <c r="D208" s="1"/>
      <c r="K208" s="1"/>
    </row>
    <row r="209" spans="1:11" ht="15" x14ac:dyDescent="0.2">
      <c r="A209" s="65"/>
      <c r="B209" s="1"/>
      <c r="C209" s="1"/>
      <c r="D209" s="1"/>
      <c r="K209" s="1"/>
    </row>
    <row r="210" spans="1:11" ht="15" x14ac:dyDescent="0.2">
      <c r="A210" s="65"/>
      <c r="B210" s="1"/>
      <c r="C210" s="1"/>
      <c r="D210" s="1"/>
      <c r="K210" s="1"/>
    </row>
    <row r="211" spans="1:11" ht="15" x14ac:dyDescent="0.2">
      <c r="A211" s="65"/>
      <c r="B211" s="1"/>
      <c r="C211" s="1"/>
      <c r="D211" s="1"/>
      <c r="K211" s="1"/>
    </row>
    <row r="212" spans="1:11" ht="15" x14ac:dyDescent="0.2">
      <c r="A212" s="65"/>
      <c r="B212" s="1"/>
      <c r="C212" s="1"/>
      <c r="D212" s="1"/>
      <c r="K212" s="1"/>
    </row>
    <row r="213" spans="1:11" ht="15" x14ac:dyDescent="0.2">
      <c r="A213" s="65"/>
      <c r="B213" s="1"/>
      <c r="C213" s="1"/>
      <c r="D213" s="1"/>
      <c r="K213" s="1"/>
    </row>
    <row r="214" spans="1:11" ht="15" x14ac:dyDescent="0.2">
      <c r="A214" s="65"/>
      <c r="B214" s="1"/>
      <c r="C214" s="1"/>
      <c r="D214" s="1"/>
      <c r="K214" s="1"/>
    </row>
    <row r="215" spans="1:11" ht="15" x14ac:dyDescent="0.2">
      <c r="A215" s="65"/>
      <c r="B215" s="1"/>
      <c r="C215" s="1"/>
      <c r="D215" s="1"/>
      <c r="K215" s="1"/>
    </row>
    <row r="216" spans="1:11" ht="15" x14ac:dyDescent="0.2">
      <c r="A216" s="65"/>
      <c r="B216" s="1"/>
      <c r="C216" s="1"/>
      <c r="D216" s="1"/>
      <c r="K216" s="1"/>
    </row>
    <row r="217" spans="1:11" ht="15" x14ac:dyDescent="0.2">
      <c r="A217" s="65"/>
      <c r="B217" s="1"/>
      <c r="C217" s="1"/>
      <c r="D217" s="1"/>
      <c r="K217" s="1"/>
    </row>
    <row r="218" spans="1:11" ht="15" x14ac:dyDescent="0.2">
      <c r="A218" s="65"/>
      <c r="B218" s="1"/>
      <c r="C218" s="1"/>
      <c r="D218" s="1"/>
      <c r="K218" s="1"/>
    </row>
    <row r="219" spans="1:11" ht="15" x14ac:dyDescent="0.2">
      <c r="A219" s="65"/>
      <c r="B219" s="1"/>
      <c r="C219" s="1"/>
      <c r="D219" s="1"/>
      <c r="K219" s="1"/>
    </row>
    <row r="220" spans="1:11" ht="15" x14ac:dyDescent="0.2">
      <c r="A220" s="65"/>
      <c r="B220" s="1"/>
      <c r="C220" s="1"/>
      <c r="D220" s="1"/>
      <c r="K220" s="1"/>
    </row>
    <row r="221" spans="1:11" ht="15" x14ac:dyDescent="0.2">
      <c r="A221" s="65"/>
      <c r="B221" s="1"/>
      <c r="C221" s="1"/>
      <c r="D221" s="1"/>
      <c r="K221" s="1"/>
    </row>
    <row r="222" spans="1:11" ht="15" x14ac:dyDescent="0.2">
      <c r="A222" s="65"/>
      <c r="B222" s="1"/>
      <c r="C222" s="1"/>
      <c r="D222" s="1"/>
      <c r="K222" s="1"/>
    </row>
    <row r="223" spans="1:11" ht="15" x14ac:dyDescent="0.2">
      <c r="A223" s="65"/>
      <c r="B223" s="1"/>
      <c r="C223" s="1"/>
      <c r="D223" s="1"/>
      <c r="K223" s="1"/>
    </row>
    <row r="224" spans="1:11" ht="15" x14ac:dyDescent="0.2">
      <c r="A224" s="65"/>
      <c r="B224" s="1"/>
      <c r="C224" s="1"/>
      <c r="D224" s="1"/>
      <c r="K224" s="1"/>
    </row>
    <row r="225" spans="1:11" ht="15" x14ac:dyDescent="0.2">
      <c r="A225" s="65"/>
      <c r="B225" s="1"/>
      <c r="C225" s="1"/>
      <c r="D225" s="1"/>
      <c r="K225" s="1"/>
    </row>
    <row r="226" spans="1:11" ht="15" x14ac:dyDescent="0.2">
      <c r="A226" s="65"/>
      <c r="B226" s="1"/>
      <c r="C226" s="1"/>
      <c r="D226" s="1"/>
      <c r="K226" s="1"/>
    </row>
    <row r="227" spans="1:11" ht="15" x14ac:dyDescent="0.2">
      <c r="A227" s="65"/>
      <c r="B227" s="1"/>
      <c r="C227" s="1"/>
      <c r="D227" s="1"/>
      <c r="K227" s="1"/>
    </row>
    <row r="228" spans="1:11" ht="15" x14ac:dyDescent="0.2">
      <c r="A228" s="65"/>
      <c r="B228" s="1"/>
      <c r="C228" s="1"/>
      <c r="D228" s="1"/>
      <c r="K228" s="1"/>
    </row>
    <row r="229" spans="1:11" ht="15" x14ac:dyDescent="0.2">
      <c r="A229" s="65"/>
      <c r="B229" s="1"/>
      <c r="C229" s="1"/>
      <c r="D229" s="1"/>
      <c r="K229" s="1"/>
    </row>
    <row r="230" spans="1:11" ht="15" x14ac:dyDescent="0.2">
      <c r="A230" s="65"/>
      <c r="B230" s="1"/>
      <c r="C230" s="1"/>
      <c r="D230" s="1"/>
      <c r="K230" s="1"/>
    </row>
    <row r="231" spans="1:11" ht="15" x14ac:dyDescent="0.2">
      <c r="A231" s="65"/>
      <c r="B231" s="1"/>
      <c r="C231" s="1"/>
      <c r="D231" s="1"/>
      <c r="K231" s="1"/>
    </row>
    <row r="232" spans="1:11" ht="15" x14ac:dyDescent="0.2">
      <c r="A232" s="65"/>
      <c r="B232" s="1"/>
      <c r="C232" s="1"/>
      <c r="D232" s="1"/>
      <c r="K232" s="1"/>
    </row>
    <row r="233" spans="1:11" ht="15" x14ac:dyDescent="0.2">
      <c r="A233" s="65"/>
      <c r="B233" s="1"/>
      <c r="C233" s="1"/>
      <c r="D233" s="1"/>
      <c r="K233" s="1"/>
    </row>
    <row r="234" spans="1:11" ht="15" x14ac:dyDescent="0.2">
      <c r="A234" s="65"/>
      <c r="B234" s="1"/>
      <c r="C234" s="1"/>
      <c r="D234" s="1"/>
      <c r="K234" s="1"/>
    </row>
    <row r="235" spans="1:11" ht="15" x14ac:dyDescent="0.2">
      <c r="A235" s="65"/>
      <c r="B235" s="1"/>
      <c r="C235" s="1"/>
      <c r="D235" s="1"/>
      <c r="K235" s="1"/>
    </row>
    <row r="236" spans="1:11" ht="15" x14ac:dyDescent="0.2">
      <c r="A236" s="65"/>
      <c r="B236" s="1"/>
      <c r="C236" s="1"/>
      <c r="D236" s="1"/>
      <c r="K236" s="1"/>
    </row>
    <row r="237" spans="1:11" ht="15" x14ac:dyDescent="0.2">
      <c r="A237" s="65"/>
      <c r="B237" s="1"/>
      <c r="C237" s="1"/>
      <c r="D237" s="1"/>
      <c r="K237" s="1"/>
    </row>
    <row r="238" spans="1:11" ht="15" x14ac:dyDescent="0.2">
      <c r="A238" s="65"/>
      <c r="B238" s="1"/>
      <c r="C238" s="1"/>
      <c r="D238" s="1"/>
      <c r="K238" s="1"/>
    </row>
    <row r="239" spans="1:11" ht="15" x14ac:dyDescent="0.2">
      <c r="A239" s="65"/>
      <c r="B239" s="1"/>
      <c r="C239" s="1"/>
      <c r="D239" s="1"/>
      <c r="K239" s="1"/>
    </row>
    <row r="240" spans="1:11" ht="15" x14ac:dyDescent="0.2">
      <c r="A240" s="65"/>
      <c r="B240" s="1"/>
      <c r="C240" s="1"/>
      <c r="D240" s="1"/>
      <c r="K240" s="1"/>
    </row>
    <row r="241" spans="1:11" ht="15" x14ac:dyDescent="0.2">
      <c r="A241" s="65"/>
      <c r="B241" s="1"/>
      <c r="C241" s="1"/>
      <c r="D241" s="1"/>
      <c r="K241" s="1"/>
    </row>
    <row r="242" spans="1:11" ht="15" x14ac:dyDescent="0.2">
      <c r="A242" s="65"/>
      <c r="B242" s="1"/>
      <c r="C242" s="1"/>
      <c r="D242" s="1"/>
      <c r="K242" s="1"/>
    </row>
    <row r="243" spans="1:11" ht="15" x14ac:dyDescent="0.2">
      <c r="A243" s="65"/>
      <c r="B243" s="1"/>
      <c r="C243" s="1"/>
      <c r="D243" s="1"/>
      <c r="K243" s="1"/>
    </row>
    <row r="244" spans="1:11" ht="15" x14ac:dyDescent="0.2">
      <c r="A244" s="65"/>
      <c r="B244" s="1"/>
      <c r="C244" s="1"/>
      <c r="D244" s="1"/>
      <c r="K244" s="1"/>
    </row>
    <row r="245" spans="1:11" ht="15" x14ac:dyDescent="0.2">
      <c r="A245" s="65"/>
      <c r="B245" s="1"/>
      <c r="C245" s="1"/>
      <c r="D245" s="1"/>
      <c r="K245" s="1"/>
    </row>
    <row r="246" spans="1:11" ht="15" x14ac:dyDescent="0.2">
      <c r="A246" s="65"/>
      <c r="B246" s="1"/>
      <c r="C246" s="1"/>
      <c r="D246" s="1"/>
      <c r="K246" s="1"/>
    </row>
    <row r="247" spans="1:11" ht="15" x14ac:dyDescent="0.2">
      <c r="A247" s="65"/>
      <c r="B247" s="1"/>
      <c r="C247" s="1"/>
      <c r="D247" s="1"/>
      <c r="K247" s="1"/>
    </row>
    <row r="248" spans="1:11" ht="15" x14ac:dyDescent="0.2">
      <c r="A248" s="65"/>
      <c r="B248" s="1"/>
      <c r="C248" s="1"/>
      <c r="D248" s="1"/>
      <c r="K248" s="1"/>
    </row>
    <row r="249" spans="1:11" ht="15" x14ac:dyDescent="0.2">
      <c r="A249" s="65"/>
      <c r="B249" s="1"/>
      <c r="C249" s="1"/>
      <c r="D249" s="1"/>
      <c r="K249" s="1"/>
    </row>
    <row r="250" spans="1:11" ht="15" x14ac:dyDescent="0.2">
      <c r="A250" s="65"/>
      <c r="B250" s="1"/>
      <c r="C250" s="1"/>
      <c r="D250" s="1"/>
      <c r="K250" s="1"/>
    </row>
    <row r="251" spans="1:11" ht="15" x14ac:dyDescent="0.2">
      <c r="A251" s="65"/>
      <c r="B251" s="1"/>
      <c r="C251" s="1"/>
      <c r="D251" s="1"/>
      <c r="K251" s="1"/>
    </row>
    <row r="252" spans="1:11" ht="15" x14ac:dyDescent="0.2">
      <c r="A252" s="65"/>
      <c r="B252" s="1"/>
      <c r="C252" s="1"/>
      <c r="D252" s="1"/>
      <c r="K252" s="1"/>
    </row>
    <row r="253" spans="1:11" ht="15" x14ac:dyDescent="0.2">
      <c r="A253" s="65"/>
      <c r="B253" s="1"/>
      <c r="C253" s="1"/>
      <c r="D253" s="1"/>
      <c r="K253" s="1"/>
    </row>
    <row r="254" spans="1:11" ht="15" x14ac:dyDescent="0.2">
      <c r="A254" s="65"/>
      <c r="B254" s="1"/>
      <c r="C254" s="1"/>
      <c r="D254" s="1"/>
      <c r="K254" s="1"/>
    </row>
    <row r="255" spans="1:11" ht="15" x14ac:dyDescent="0.2">
      <c r="A255" s="65"/>
      <c r="B255" s="1"/>
      <c r="C255" s="1"/>
      <c r="D255" s="1"/>
      <c r="K255" s="1"/>
    </row>
    <row r="256" spans="1:11" ht="15" x14ac:dyDescent="0.2">
      <c r="A256" s="65"/>
      <c r="B256" s="1"/>
      <c r="C256" s="1"/>
      <c r="D256" s="1"/>
      <c r="K256" s="1"/>
    </row>
    <row r="257" spans="1:11" ht="15" x14ac:dyDescent="0.2">
      <c r="A257" s="65"/>
      <c r="B257" s="1"/>
      <c r="C257" s="1"/>
      <c r="D257" s="1"/>
      <c r="K257" s="1"/>
    </row>
    <row r="258" spans="1:11" ht="15" x14ac:dyDescent="0.2">
      <c r="A258" s="65"/>
      <c r="B258" s="1"/>
      <c r="C258" s="1"/>
      <c r="D258" s="1"/>
      <c r="K258" s="1"/>
    </row>
    <row r="259" spans="1:11" ht="15" x14ac:dyDescent="0.2">
      <c r="A259" s="65"/>
      <c r="B259" s="1"/>
      <c r="C259" s="1"/>
      <c r="D259" s="1"/>
      <c r="K259" s="1"/>
    </row>
    <row r="260" spans="1:11" ht="15" x14ac:dyDescent="0.2">
      <c r="A260" s="65"/>
      <c r="B260" s="1"/>
      <c r="C260" s="1"/>
      <c r="D260" s="1"/>
      <c r="K260" s="1"/>
    </row>
    <row r="261" spans="1:11" ht="15" x14ac:dyDescent="0.2">
      <c r="A261" s="65"/>
      <c r="B261" s="1"/>
      <c r="C261" s="1"/>
      <c r="D261" s="1"/>
      <c r="K261" s="1"/>
    </row>
    <row r="262" spans="1:11" ht="15" x14ac:dyDescent="0.2">
      <c r="A262" s="65"/>
      <c r="B262" s="1"/>
      <c r="C262" s="1"/>
      <c r="D262" s="1"/>
      <c r="K262" s="1"/>
    </row>
    <row r="263" spans="1:11" ht="15" x14ac:dyDescent="0.2">
      <c r="A263" s="65"/>
      <c r="B263" s="1"/>
      <c r="C263" s="1"/>
      <c r="D263" s="1"/>
      <c r="K263" s="1"/>
    </row>
    <row r="264" spans="1:11" ht="15" x14ac:dyDescent="0.2">
      <c r="A264" s="65"/>
      <c r="B264" s="1"/>
      <c r="C264" s="1"/>
      <c r="D264" s="1"/>
      <c r="K264" s="1"/>
    </row>
    <row r="265" spans="1:11" ht="15" x14ac:dyDescent="0.2">
      <c r="A265" s="65"/>
      <c r="B265" s="1"/>
      <c r="C265" s="1"/>
      <c r="D265" s="1"/>
      <c r="K265" s="1"/>
    </row>
    <row r="266" spans="1:11" ht="15" x14ac:dyDescent="0.2">
      <c r="A266" s="65"/>
      <c r="B266" s="1"/>
      <c r="C266" s="1"/>
      <c r="D266" s="1"/>
      <c r="K266" s="1"/>
    </row>
    <row r="267" spans="1:11" ht="15" x14ac:dyDescent="0.2">
      <c r="A267" s="65"/>
      <c r="B267" s="1"/>
      <c r="C267" s="1"/>
      <c r="D267" s="1"/>
      <c r="K267" s="1"/>
    </row>
    <row r="268" spans="1:11" ht="15" x14ac:dyDescent="0.2">
      <c r="A268" s="65"/>
      <c r="B268" s="1"/>
      <c r="C268" s="1"/>
      <c r="D268" s="1"/>
      <c r="K268" s="1"/>
    </row>
    <row r="269" spans="1:11" ht="15" x14ac:dyDescent="0.2">
      <c r="A269" s="65"/>
      <c r="B269" s="1"/>
      <c r="C269" s="1"/>
      <c r="D269" s="1"/>
      <c r="K269" s="1"/>
    </row>
    <row r="270" spans="1:11" ht="15" x14ac:dyDescent="0.2">
      <c r="A270" s="65"/>
      <c r="B270" s="1"/>
      <c r="C270" s="1"/>
      <c r="D270" s="1"/>
      <c r="K270" s="1"/>
    </row>
    <row r="271" spans="1:11" ht="15" x14ac:dyDescent="0.2">
      <c r="A271" s="65"/>
      <c r="B271" s="1"/>
      <c r="C271" s="1"/>
      <c r="D271" s="1"/>
      <c r="K271" s="1"/>
    </row>
    <row r="272" spans="1:11" ht="15" x14ac:dyDescent="0.2">
      <c r="A272" s="65"/>
      <c r="B272" s="1"/>
      <c r="C272" s="1"/>
      <c r="D272" s="1"/>
      <c r="K272" s="1"/>
    </row>
    <row r="273" spans="1:11" ht="15" x14ac:dyDescent="0.2">
      <c r="A273" s="65"/>
      <c r="B273" s="1"/>
      <c r="C273" s="1"/>
      <c r="D273" s="1"/>
      <c r="K273" s="1"/>
    </row>
    <row r="274" spans="1:11" ht="15" x14ac:dyDescent="0.2">
      <c r="A274" s="65"/>
      <c r="B274" s="1"/>
      <c r="C274" s="1"/>
      <c r="D274" s="1"/>
      <c r="K274" s="1"/>
    </row>
    <row r="275" spans="1:11" ht="15" x14ac:dyDescent="0.2">
      <c r="A275" s="65"/>
      <c r="B275" s="1"/>
      <c r="C275" s="1"/>
      <c r="D275" s="1"/>
      <c r="K275" s="1"/>
    </row>
    <row r="276" spans="1:11" ht="15" x14ac:dyDescent="0.2">
      <c r="A276" s="65"/>
      <c r="B276" s="1"/>
      <c r="C276" s="1"/>
      <c r="D276" s="1"/>
      <c r="K276" s="1"/>
    </row>
    <row r="277" spans="1:11" ht="15" x14ac:dyDescent="0.2">
      <c r="A277" s="65"/>
      <c r="B277" s="1"/>
      <c r="C277" s="1"/>
      <c r="D277" s="1"/>
      <c r="K277" s="1"/>
    </row>
    <row r="278" spans="1:11" ht="15" x14ac:dyDescent="0.2">
      <c r="A278" s="65"/>
      <c r="B278" s="1"/>
      <c r="C278" s="1"/>
      <c r="D278" s="1"/>
      <c r="K278" s="1"/>
    </row>
    <row r="279" spans="1:11" ht="15" x14ac:dyDescent="0.2">
      <c r="A279" s="65"/>
      <c r="B279" s="1"/>
      <c r="C279" s="1"/>
      <c r="D279" s="1"/>
      <c r="K279" s="1"/>
    </row>
    <row r="280" spans="1:11" ht="15" x14ac:dyDescent="0.2">
      <c r="A280" s="65"/>
      <c r="B280" s="1"/>
      <c r="C280" s="1"/>
      <c r="D280" s="1"/>
      <c r="K280" s="1"/>
    </row>
    <row r="281" spans="1:11" ht="15" x14ac:dyDescent="0.2">
      <c r="A281" s="65"/>
      <c r="B281" s="1"/>
      <c r="C281" s="1"/>
      <c r="D281" s="1"/>
      <c r="K281" s="1"/>
    </row>
    <row r="282" spans="1:11" ht="15" x14ac:dyDescent="0.2">
      <c r="A282" s="65"/>
      <c r="B282" s="1"/>
      <c r="C282" s="1"/>
      <c r="D282" s="1"/>
      <c r="K282" s="1"/>
    </row>
    <row r="283" spans="1:11" ht="15" x14ac:dyDescent="0.2">
      <c r="A283" s="65"/>
      <c r="B283" s="1"/>
      <c r="C283" s="1"/>
      <c r="D283" s="1"/>
      <c r="K283" s="1"/>
    </row>
    <row r="284" spans="1:11" ht="15" x14ac:dyDescent="0.2">
      <c r="A284" s="65"/>
      <c r="B284" s="1"/>
      <c r="C284" s="1"/>
      <c r="D284" s="1"/>
      <c r="K284" s="1"/>
    </row>
    <row r="285" spans="1:11" ht="15" x14ac:dyDescent="0.2">
      <c r="A285" s="65"/>
      <c r="B285" s="1"/>
      <c r="C285" s="1"/>
      <c r="D285" s="1"/>
      <c r="K285" s="1"/>
    </row>
    <row r="286" spans="1:11" ht="15" x14ac:dyDescent="0.2">
      <c r="A286" s="65"/>
      <c r="B286" s="1"/>
      <c r="C286" s="1"/>
      <c r="D286" s="1"/>
      <c r="K286" s="1"/>
    </row>
    <row r="287" spans="1:11" ht="15" x14ac:dyDescent="0.2">
      <c r="A287" s="65"/>
      <c r="B287" s="1"/>
      <c r="C287" s="1"/>
      <c r="D287" s="1"/>
      <c r="K287" s="1"/>
    </row>
    <row r="288" spans="1:11" ht="15" x14ac:dyDescent="0.2">
      <c r="A288" s="65"/>
      <c r="B288" s="1"/>
      <c r="C288" s="1"/>
      <c r="D288" s="1"/>
      <c r="K288" s="1"/>
    </row>
    <row r="289" spans="1:11" ht="15" x14ac:dyDescent="0.2">
      <c r="A289" s="65"/>
      <c r="B289" s="1"/>
      <c r="C289" s="1"/>
      <c r="D289" s="1"/>
      <c r="K289" s="1"/>
    </row>
    <row r="290" spans="1:11" ht="15" x14ac:dyDescent="0.2">
      <c r="A290" s="65"/>
      <c r="B290" s="1"/>
      <c r="C290" s="1"/>
      <c r="D290" s="1"/>
      <c r="K290" s="1"/>
    </row>
    <row r="291" spans="1:11" ht="15" x14ac:dyDescent="0.2">
      <c r="A291" s="65"/>
      <c r="B291" s="1"/>
      <c r="C291" s="1"/>
      <c r="D291" s="1"/>
      <c r="K291" s="1"/>
    </row>
    <row r="292" spans="1:11" ht="15" x14ac:dyDescent="0.2">
      <c r="A292" s="65"/>
      <c r="B292" s="1"/>
      <c r="C292" s="1"/>
      <c r="D292" s="1"/>
      <c r="K292" s="1"/>
    </row>
    <row r="293" spans="1:11" ht="15" x14ac:dyDescent="0.2">
      <c r="A293" s="65"/>
      <c r="B293" s="1"/>
      <c r="C293" s="1"/>
      <c r="D293" s="1"/>
      <c r="K293" s="1"/>
    </row>
    <row r="294" spans="1:11" ht="15" x14ac:dyDescent="0.2">
      <c r="A294" s="65"/>
      <c r="B294" s="1"/>
      <c r="C294" s="1"/>
      <c r="D294" s="1"/>
      <c r="K294" s="1"/>
    </row>
    <row r="295" spans="1:11" ht="15" x14ac:dyDescent="0.2">
      <c r="A295" s="65"/>
      <c r="B295" s="1"/>
      <c r="C295" s="1"/>
      <c r="D295" s="1"/>
      <c r="K295" s="1"/>
    </row>
  </sheetData>
  <sheetProtection selectLockedCells="1" selectUnlockedCells="1"/>
  <mergeCells count="60">
    <mergeCell ref="A5:B5"/>
    <mergeCell ref="G5:J5"/>
    <mergeCell ref="A1:B1"/>
    <mergeCell ref="G1:J1"/>
    <mergeCell ref="G2:J2"/>
    <mergeCell ref="G3:J3"/>
    <mergeCell ref="G4:J4"/>
    <mergeCell ref="B18:G18"/>
    <mergeCell ref="H18:I18"/>
    <mergeCell ref="A7:B7"/>
    <mergeCell ref="G7:J7"/>
    <mergeCell ref="G8:J8"/>
    <mergeCell ref="G9:J9"/>
    <mergeCell ref="G10:J10"/>
    <mergeCell ref="A11:B11"/>
    <mergeCell ref="G11:J11"/>
    <mergeCell ref="G13:J13"/>
    <mergeCell ref="G14:J14"/>
    <mergeCell ref="G15:I15"/>
    <mergeCell ref="B17:G17"/>
    <mergeCell ref="H17:I17"/>
    <mergeCell ref="B19:G19"/>
    <mergeCell ref="H19:I19"/>
    <mergeCell ref="B20:G20"/>
    <mergeCell ref="H20:I20"/>
    <mergeCell ref="B21:G21"/>
    <mergeCell ref="H21:I21"/>
    <mergeCell ref="A34:J34"/>
    <mergeCell ref="B22:G22"/>
    <mergeCell ref="H22:I22"/>
    <mergeCell ref="B23:G23"/>
    <mergeCell ref="H23:I23"/>
    <mergeCell ref="B24:G24"/>
    <mergeCell ref="H24:I24"/>
    <mergeCell ref="B26:I26"/>
    <mergeCell ref="B28:I28"/>
    <mergeCell ref="A31:J31"/>
    <mergeCell ref="A32:I32"/>
    <mergeCell ref="A33:J33"/>
    <mergeCell ref="A156:B156"/>
    <mergeCell ref="C156:E156"/>
    <mergeCell ref="F156:J156"/>
    <mergeCell ref="K121:O121"/>
    <mergeCell ref="A36:A37"/>
    <mergeCell ref="B36:B37"/>
    <mergeCell ref="C36:C37"/>
    <mergeCell ref="D36:D37"/>
    <mergeCell ref="E36:E37"/>
    <mergeCell ref="F36:F37"/>
    <mergeCell ref="G36:J36"/>
    <mergeCell ref="A118:J118"/>
    <mergeCell ref="A129:J129"/>
    <mergeCell ref="K133:L133"/>
    <mergeCell ref="A150:J150"/>
    <mergeCell ref="C157:E157"/>
    <mergeCell ref="F157:J157"/>
    <mergeCell ref="C158:E158"/>
    <mergeCell ref="F158:J158"/>
    <mergeCell ref="C159:E159"/>
    <mergeCell ref="F159:J159"/>
  </mergeCells>
  <printOptions horizontalCentered="1"/>
  <pageMargins left="0.19685039370078741" right="0" top="0" bottom="0" header="0.51181102362204722" footer="0.51181102362204722"/>
  <pageSetup paperSize="9" scale="46" firstPageNumber="0" orientation="portrait" verticalDpi="300" r:id="rId1"/>
  <headerFooter alignWithMargins="0"/>
  <rowBreaks count="2" manualBreakCount="2">
    <brk id="73" max="9" man="1"/>
    <brk id="12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 25</vt:lpstr>
      <vt:lpstr>'фінплан 25'!Заголовки_для_печати</vt:lpstr>
      <vt:lpstr>'фінплан 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2024-12-03T10:03:10Z</cp:lastPrinted>
  <dcterms:created xsi:type="dcterms:W3CDTF">2022-01-19T09:48:20Z</dcterms:created>
  <dcterms:modified xsi:type="dcterms:W3CDTF">2024-12-17T12:50:38Z</dcterms:modified>
</cp:coreProperties>
</file>