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проект 2025" sheetId="2" r:id="rId1"/>
  </sheets>
  <definedNames>
    <definedName name="_xlnm.Print_Area" localSheetId="0">'проект 2025'!$A:$K</definedName>
  </definedNames>
  <calcPr calcId="152511"/>
</workbook>
</file>

<file path=xl/calcChain.xml><?xml version="1.0" encoding="utf-8"?>
<calcChain xmlns="http://schemas.openxmlformats.org/spreadsheetml/2006/main">
  <c r="J47" i="2" l="1"/>
  <c r="I47" i="2"/>
  <c r="H47" i="2"/>
  <c r="G47" i="2"/>
  <c r="H79" i="2"/>
  <c r="I79" i="2"/>
  <c r="J79" i="2"/>
  <c r="G79" i="2"/>
  <c r="F82" i="2"/>
  <c r="F79" i="2"/>
  <c r="G220" i="2" l="1"/>
  <c r="B74" i="2" l="1"/>
  <c r="H109" i="2" l="1"/>
  <c r="I109" i="2"/>
  <c r="J109" i="2"/>
  <c r="G109" i="2"/>
  <c r="F110" i="2"/>
  <c r="F109" i="2" l="1"/>
  <c r="F39" i="2"/>
  <c r="F121" i="2"/>
  <c r="F122" i="2"/>
  <c r="H119" i="2"/>
  <c r="I119" i="2"/>
  <c r="J119" i="2"/>
  <c r="G119" i="2"/>
  <c r="F120" i="2"/>
  <c r="G82" i="2"/>
  <c r="H82" i="2"/>
  <c r="I82" i="2"/>
  <c r="J82" i="2"/>
  <c r="F83" i="2"/>
  <c r="F84" i="2"/>
  <c r="F85" i="2"/>
  <c r="G156" i="2"/>
  <c r="G151" i="2" s="1"/>
  <c r="F157" i="2"/>
  <c r="H156" i="2"/>
  <c r="H151" i="2" s="1"/>
  <c r="I156" i="2"/>
  <c r="I151" i="2" s="1"/>
  <c r="J156" i="2"/>
  <c r="J151" i="2" s="1"/>
  <c r="G125" i="2"/>
  <c r="G116" i="2" l="1"/>
  <c r="G115" i="2" s="1"/>
  <c r="F156" i="2"/>
  <c r="H88" i="2" l="1"/>
  <c r="I88" i="2"/>
  <c r="J88" i="2"/>
  <c r="G88" i="2"/>
  <c r="F145" i="2"/>
  <c r="F144" i="2"/>
  <c r="H125" i="2"/>
  <c r="H116" i="2" s="1"/>
  <c r="I125" i="2"/>
  <c r="I116" i="2" s="1"/>
  <c r="J125" i="2"/>
  <c r="F146" i="2"/>
  <c r="F142" i="2"/>
  <c r="F143" i="2"/>
  <c r="F138" i="2"/>
  <c r="F139" i="2"/>
  <c r="F140" i="2"/>
  <c r="F141" i="2"/>
  <c r="F127" i="2"/>
  <c r="F128" i="2"/>
  <c r="F129" i="2"/>
  <c r="F130" i="2"/>
  <c r="F131" i="2"/>
  <c r="F132" i="2"/>
  <c r="F133" i="2"/>
  <c r="F134" i="2"/>
  <c r="F135" i="2"/>
  <c r="F136" i="2"/>
  <c r="F137" i="2"/>
  <c r="F126" i="2"/>
  <c r="F125" i="2" l="1"/>
  <c r="E125" i="2"/>
  <c r="F103" i="2"/>
  <c r="F104" i="2"/>
  <c r="F105" i="2"/>
  <c r="F106" i="2"/>
  <c r="F107" i="2"/>
  <c r="F108" i="2"/>
  <c r="E88" i="2"/>
  <c r="F90" i="2" l="1"/>
  <c r="F91" i="2"/>
  <c r="F92" i="2"/>
  <c r="F93" i="2"/>
  <c r="F94" i="2"/>
  <c r="F95" i="2"/>
  <c r="F96" i="2"/>
  <c r="F97" i="2"/>
  <c r="F98" i="2"/>
  <c r="F99" i="2"/>
  <c r="F100" i="2"/>
  <c r="F101" i="2"/>
  <c r="F102" i="2"/>
  <c r="F89" i="2"/>
  <c r="D88" i="2"/>
  <c r="D125" i="2"/>
  <c r="E209" i="2" l="1"/>
  <c r="F210" i="2"/>
  <c r="E79" i="2"/>
  <c r="D79" i="2"/>
  <c r="D43" i="2" l="1"/>
  <c r="F211" i="2" l="1"/>
  <c r="F212" i="2"/>
  <c r="F213" i="2"/>
  <c r="F214" i="2"/>
  <c r="F215" i="2"/>
  <c r="F216" i="2"/>
  <c r="G232" i="2" s="1"/>
  <c r="H217" i="2" l="1"/>
  <c r="J38" i="2" l="1"/>
  <c r="H38" i="2"/>
  <c r="I38" i="2"/>
  <c r="I159" i="2"/>
  <c r="I115" i="2" s="1"/>
  <c r="J159" i="2" l="1"/>
  <c r="J116" i="2" s="1"/>
  <c r="J233" i="2" l="1"/>
  <c r="I233" i="2"/>
  <c r="H233" i="2"/>
  <c r="G233" i="2"/>
  <c r="F233" i="2"/>
  <c r="E233" i="2"/>
  <c r="D233" i="2"/>
  <c r="J232" i="2"/>
  <c r="I232" i="2"/>
  <c r="H232" i="2"/>
  <c r="E232" i="2"/>
  <c r="D232" i="2"/>
  <c r="J231" i="2"/>
  <c r="I231" i="2"/>
  <c r="H231" i="2"/>
  <c r="G231" i="2"/>
  <c r="E231" i="2"/>
  <c r="D231" i="2"/>
  <c r="J230" i="2"/>
  <c r="I230" i="2"/>
  <c r="H230" i="2"/>
  <c r="G230" i="2"/>
  <c r="E230" i="2"/>
  <c r="D230" i="2"/>
  <c r="J229" i="2"/>
  <c r="I229" i="2"/>
  <c r="H229" i="2"/>
  <c r="G229" i="2"/>
  <c r="E229" i="2"/>
  <c r="D229" i="2"/>
  <c r="E228" i="2"/>
  <c r="D228" i="2"/>
  <c r="J227" i="2"/>
  <c r="I227" i="2"/>
  <c r="H227" i="2"/>
  <c r="G227" i="2"/>
  <c r="E227" i="2"/>
  <c r="D227" i="2"/>
  <c r="J226" i="2"/>
  <c r="I226" i="2"/>
  <c r="H226" i="2"/>
  <c r="G226" i="2"/>
  <c r="E226" i="2"/>
  <c r="D226" i="2"/>
  <c r="F224" i="2"/>
  <c r="F232" i="2" s="1"/>
  <c r="F223" i="2"/>
  <c r="F231" i="2" s="1"/>
  <c r="F222" i="2"/>
  <c r="F230" i="2" s="1"/>
  <c r="F221" i="2"/>
  <c r="F229" i="2" s="1"/>
  <c r="J228" i="2"/>
  <c r="I228" i="2"/>
  <c r="H228" i="2"/>
  <c r="G228" i="2"/>
  <c r="F220" i="2"/>
  <c r="F228" i="2" s="1"/>
  <c r="F219" i="2"/>
  <c r="F227" i="2" s="1"/>
  <c r="F218" i="2"/>
  <c r="F226" i="2" s="1"/>
  <c r="J217" i="2"/>
  <c r="J225" i="2" s="1"/>
  <c r="I217" i="2"/>
  <c r="G217" i="2"/>
  <c r="E217" i="2"/>
  <c r="D217" i="2"/>
  <c r="J209" i="2"/>
  <c r="I209" i="2"/>
  <c r="H209" i="2"/>
  <c r="G209" i="2"/>
  <c r="F209" i="2"/>
  <c r="D209" i="2"/>
  <c r="E205" i="2"/>
  <c r="D205" i="2"/>
  <c r="E169" i="2"/>
  <c r="D169" i="2"/>
  <c r="F162" i="2"/>
  <c r="F161" i="2"/>
  <c r="F160" i="2"/>
  <c r="H159" i="2"/>
  <c r="H115" i="2" s="1"/>
  <c r="G159" i="2"/>
  <c r="E159" i="2"/>
  <c r="D159" i="2"/>
  <c r="F158" i="2"/>
  <c r="F155" i="2"/>
  <c r="F154" i="2"/>
  <c r="F153" i="2"/>
  <c r="F152" i="2"/>
  <c r="F151" i="2" s="1"/>
  <c r="J115" i="2"/>
  <c r="E151" i="2"/>
  <c r="D151" i="2"/>
  <c r="F150" i="2"/>
  <c r="F149" i="2"/>
  <c r="F148" i="2"/>
  <c r="F119" i="2"/>
  <c r="F118" i="2"/>
  <c r="F117" i="2"/>
  <c r="E116" i="2"/>
  <c r="E115" i="2" s="1"/>
  <c r="D116" i="2"/>
  <c r="F114" i="2"/>
  <c r="F113" i="2"/>
  <c r="F112" i="2"/>
  <c r="F111" i="2"/>
  <c r="F88" i="2"/>
  <c r="F87" i="2"/>
  <c r="F86" i="2"/>
  <c r="F81" i="2"/>
  <c r="F80" i="2"/>
  <c r="F78" i="2"/>
  <c r="F77" i="2"/>
  <c r="F76" i="2"/>
  <c r="F75" i="2"/>
  <c r="F74" i="2"/>
  <c r="F72" i="2"/>
  <c r="F71" i="2"/>
  <c r="F69" i="2"/>
  <c r="F68" i="2"/>
  <c r="B68" i="2"/>
  <c r="B69" i="2" s="1"/>
  <c r="B70" i="2" s="1"/>
  <c r="J67" i="2"/>
  <c r="I67" i="2"/>
  <c r="H67" i="2"/>
  <c r="G67" i="2"/>
  <c r="E67" i="2"/>
  <c r="D67" i="2"/>
  <c r="B55" i="2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F48" i="2"/>
  <c r="F47" i="2"/>
  <c r="F46" i="2"/>
  <c r="F45" i="2"/>
  <c r="F44" i="2"/>
  <c r="J43" i="2"/>
  <c r="J35" i="2" s="1"/>
  <c r="J166" i="2" s="1"/>
  <c r="I43" i="2"/>
  <c r="I35" i="2" s="1"/>
  <c r="I166" i="2" s="1"/>
  <c r="H43" i="2"/>
  <c r="H35" i="2" s="1"/>
  <c r="H166" i="2" s="1"/>
  <c r="G43" i="2"/>
  <c r="E43" i="2"/>
  <c r="F42" i="2"/>
  <c r="F41" i="2"/>
  <c r="F40" i="2"/>
  <c r="G38" i="2"/>
  <c r="F38" i="2" s="1"/>
  <c r="E38" i="2"/>
  <c r="D38" i="2"/>
  <c r="F37" i="2"/>
  <c r="D35" i="2"/>
  <c r="D166" i="2" s="1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71" i="2" l="1"/>
  <c r="B72" i="2" s="1"/>
  <c r="B73" i="2" s="1"/>
  <c r="E35" i="2"/>
  <c r="E166" i="2" s="1"/>
  <c r="F159" i="2"/>
  <c r="G35" i="2"/>
  <c r="G166" i="2" s="1"/>
  <c r="F166" i="2" s="1"/>
  <c r="D115" i="2"/>
  <c r="F116" i="2"/>
  <c r="F217" i="2"/>
  <c r="F225" i="2" s="1"/>
  <c r="D54" i="2"/>
  <c r="D167" i="2" s="1"/>
  <c r="D168" i="2" s="1"/>
  <c r="F43" i="2"/>
  <c r="F35" i="2" s="1"/>
  <c r="E54" i="2"/>
  <c r="E167" i="2" s="1"/>
  <c r="G54" i="2"/>
  <c r="G167" i="2" s="1"/>
  <c r="I54" i="2"/>
  <c r="I167" i="2" s="1"/>
  <c r="I168" i="2" s="1"/>
  <c r="H54" i="2"/>
  <c r="H167" i="2" s="1"/>
  <c r="H168" i="2" s="1"/>
  <c r="J54" i="2"/>
  <c r="J167" i="2" s="1"/>
  <c r="J168" i="2" s="1"/>
  <c r="I225" i="2"/>
  <c r="H225" i="2"/>
  <c r="G225" i="2"/>
  <c r="E225" i="2"/>
  <c r="D225" i="2"/>
  <c r="B75" i="2" l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E168" i="2"/>
  <c r="G168" i="2"/>
  <c r="F67" i="2"/>
  <c r="F115" i="2"/>
  <c r="F54" i="2" s="1"/>
  <c r="F167" i="2"/>
  <c r="F168" i="2" s="1"/>
  <c r="B124" i="2" l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l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l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</calcChain>
</file>

<file path=xl/sharedStrings.xml><?xml version="1.0" encoding="utf-8"?>
<sst xmlns="http://schemas.openxmlformats.org/spreadsheetml/2006/main" count="431" uniqueCount="363">
  <si>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</si>
  <si>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</si>
  <si>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</si>
  <si>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</si>
  <si>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</si>
  <si>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</si>
  <si>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</si>
  <si>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</si>
  <si>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</si>
  <si>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</si>
  <si>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</si>
  <si>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</si>
  <si>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</si>
  <si>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</si>
  <si>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</si>
  <si>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</si>
  <si>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</si>
  <si>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</si>
  <si>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</si>
  <si>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</si>
  <si>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</si>
  <si>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</si>
  <si>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</si>
  <si>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</si>
  <si>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</si>
  <si>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</si>
  <si>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</si>
  <si>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</si>
  <si>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</si>
  <si>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</si>
  <si>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</si>
  <si>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</si>
  <si>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</si>
  <si>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</si>
  <si>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</si>
  <si>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</si>
  <si>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</si>
  <si>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</si>
  <si>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</si>
  <si>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</si>
  <si>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</si>
  <si>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</si>
  <si>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</si>
  <si>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</si>
  <si>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</si>
  <si>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</si>
  <si>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</si>
  <si>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</si>
  <si>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</si>
  <si>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</si>
  <si>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</si>
  <si>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t>тис. грн.</t>
  </si>
  <si>
    <t>Найменування показника</t>
  </si>
  <si>
    <t>Номер рядка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</si>
  <si>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</si>
  <si>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</si>
  <si>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</si>
  <si>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</si>
  <si>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</si>
  <si>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</si>
  <si>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</si>
  <si>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</si>
  <si>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</si>
  <si>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</si>
  <si>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</si>
  <si>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</si>
  <si>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</si>
  <si>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</si>
  <si>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</si>
  <si>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</si>
  <si>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</si>
  <si>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</si>
  <si>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</si>
  <si>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</si>
  <si>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</si>
  <si>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</si>
  <si>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</si>
  <si>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</si>
  <si>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</si>
  <si>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</si>
  <si>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</si>
  <si>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</si>
  <si>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</si>
  <si>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</si>
  <si>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</si>
  <si>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</si>
  <si>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</si>
  <si>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</si>
  <si>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</si>
  <si>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</si>
  <si>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</si>
  <si>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</si>
  <si>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</si>
  <si>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</si>
  <si>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</si>
  <si>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</si>
  <si>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</si>
  <si>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</si>
  <si>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</si>
  <si>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</si>
  <si>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</si>
  <si>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</si>
  <si>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</si>
  <si>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</si>
  <si>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</si>
  <si>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</si>
  <si>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</si>
  <si>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</si>
  <si>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</si>
  <si>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</si>
  <si>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</si>
  <si>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1110.11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</si>
  <si>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</si>
  <si>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</si>
  <si>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</si>
  <si>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Видатки за Договорами НСЗУ</t>
  </si>
  <si>
    <t>1120.1</t>
  </si>
  <si>
    <t>1120.2</t>
  </si>
  <si>
    <t>1120.3</t>
  </si>
  <si>
    <t>1120.4</t>
  </si>
  <si>
    <t>1120.5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</si>
  <si>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</si>
  <si>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</si>
  <si>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</si>
  <si>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</si>
  <si>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</si>
  <si>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</si>
  <si>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</si>
  <si>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</si>
  <si>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</si>
  <si>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</si>
  <si>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</si>
  <si>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</si>
  <si>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</si>
  <si>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</si>
  <si>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</si>
  <si>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</si>
  <si>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</si>
  <si>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</si>
  <si>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</si>
  <si>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</si>
  <si>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</si>
  <si>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</si>
  <si>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</si>
  <si>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</si>
  <si>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</si>
  <si>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</si>
  <si>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</si>
  <si>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</si>
  <si>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</si>
  <si>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</si>
  <si>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</si>
  <si>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</si>
  <si>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</si>
  <si>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</si>
  <si>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</si>
  <si>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</si>
  <si>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</si>
  <si>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</si>
  <si>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</si>
  <si>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</si>
  <si>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</si>
  <si>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</si>
  <si>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</si>
  <si>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</si>
  <si>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</si>
  <si>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</si>
  <si>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</si>
  <si>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</si>
  <si>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</si>
  <si>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</si>
  <si>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</si>
  <si>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</si>
  <si>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</si>
  <si>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</si>
  <si>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</si>
  <si>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</si>
  <si>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</si>
  <si>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</si>
  <si>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</si>
  <si>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</si>
  <si>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</si>
  <si>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</si>
  <si>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</si>
  <si>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</si>
  <si>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</si>
  <si>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</si>
  <si>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</si>
  <si>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</si>
  <si>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</si>
  <si>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</si>
  <si>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</si>
  <si>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</si>
  <si>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</si>
  <si>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</si>
  <si>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</si>
  <si>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</si>
  <si>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</si>
  <si>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</si>
  <si>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</si>
  <si>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</si>
  <si>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</si>
  <si>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</si>
  <si>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</si>
  <si>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</si>
  <si>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</si>
  <si>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</si>
  <si>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</si>
  <si>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</si>
  <si>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</si>
  <si>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</si>
  <si>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</si>
  <si>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</si>
  <si>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</si>
  <si>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</si>
  <si>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</si>
  <si>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</si>
  <si>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</si>
  <si>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</si>
  <si>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</si>
  <si>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</si>
  <si>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</si>
  <si>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</si>
  <si>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</si>
  <si>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</si>
  <si>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</si>
  <si>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</si>
  <si>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</si>
  <si>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</si>
  <si>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</si>
  <si>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</si>
  <si>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</si>
  <si>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</si>
  <si>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</si>
  <si>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</si>
  <si>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</si>
  <si>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</si>
  <si>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</si>
  <si>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</si>
  <si>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</si>
  <si>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</si>
  <si>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</si>
  <si>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</si>
  <si>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</si>
  <si>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</si>
  <si>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</si>
  <si>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</si>
  <si>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</si>
  <si>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</si>
  <si>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</si>
  <si>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</si>
  <si>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</si>
  <si>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</si>
  <si>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</si>
  <si>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</si>
  <si>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</si>
  <si>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</si>
  <si>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</si>
  <si>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</si>
  <si>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</si>
  <si>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</si>
  <si>
    <t>1130.11</t>
  </si>
  <si>
    <t>1060.7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</si>
  <si>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2025  рік</t>
    </r>
  </si>
  <si>
    <t xml:space="preserve">Факт 
2023 року </t>
  </si>
  <si>
    <t>Фінансовий план
на 2024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</si>
  <si>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25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</si>
  <si>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гумантарна допомога медичних матеріалів </t>
  </si>
  <si>
    <t>1150.6.1</t>
  </si>
  <si>
    <t>1150.6.2</t>
  </si>
  <si>
    <t>1150.6.3</t>
  </si>
  <si>
    <t>1150.6.4</t>
  </si>
  <si>
    <t>1150.6.5</t>
  </si>
  <si>
    <t>1150.6.6</t>
  </si>
  <si>
    <t>1150.6.7</t>
  </si>
  <si>
    <t>1150.6.8</t>
  </si>
  <si>
    <t>1150.6.9</t>
  </si>
  <si>
    <t>1150.6.10</t>
  </si>
  <si>
    <t>1150.6.11</t>
  </si>
  <si>
    <t>1150.6.12</t>
  </si>
  <si>
    <t>1150.6.13</t>
  </si>
  <si>
    <t>1150.6.14</t>
  </si>
  <si>
    <t>1150.6.15</t>
  </si>
  <si>
    <t>1150.6.16</t>
  </si>
  <si>
    <t>програма "Кадри"</t>
  </si>
  <si>
    <t>програма "Health24"</t>
  </si>
  <si>
    <t>встановлення камер відеоспостереження</t>
  </si>
  <si>
    <t>юридичні консультації</t>
  </si>
  <si>
    <t>послуги стомат.лабораторій</t>
  </si>
  <si>
    <t>оплата сайту</t>
  </si>
  <si>
    <t>оплата навчання по техніці безпеки</t>
  </si>
  <si>
    <t>повірка мед.обладнання</t>
  </si>
  <si>
    <t>прочищення труб каналізації</t>
  </si>
  <si>
    <t>проведення семінару</t>
  </si>
  <si>
    <t>кваліфікая електронного ключа</t>
  </si>
  <si>
    <t>програма "Дебет +"</t>
  </si>
  <si>
    <t>ремонт електроінструменту та компютерної техніки</t>
  </si>
  <si>
    <t>оплата  за наглядовий аудит</t>
  </si>
  <si>
    <t>охорона приміщень</t>
  </si>
  <si>
    <t>інтернет</t>
  </si>
  <si>
    <t>дезроботи</t>
  </si>
  <si>
    <t>програма "МЕДОК"</t>
  </si>
  <si>
    <t>сервісне обслуговування РРО</t>
  </si>
  <si>
    <t>заправка катріджів</t>
  </si>
  <si>
    <t>1130.6.1</t>
  </si>
  <si>
    <t>1130.6.2</t>
  </si>
  <si>
    <t>1130.6.3</t>
  </si>
  <si>
    <t>1130.6.4</t>
  </si>
  <si>
    <t>1130.6.5</t>
  </si>
  <si>
    <t>1130.6.6</t>
  </si>
  <si>
    <t>1130.6.7</t>
  </si>
  <si>
    <t>1130.6.8</t>
  </si>
  <si>
    <t>1130.6.9</t>
  </si>
  <si>
    <t>1130.6.10</t>
  </si>
  <si>
    <t>1130.6.11</t>
  </si>
  <si>
    <t>1130.6.12</t>
  </si>
  <si>
    <t>1130.6.13</t>
  </si>
  <si>
    <t>1130.6.14</t>
  </si>
  <si>
    <t>1130.6.15</t>
  </si>
  <si>
    <t>1130.6.16</t>
  </si>
  <si>
    <t>1130.6.17</t>
  </si>
  <si>
    <t>1130.6.18</t>
  </si>
  <si>
    <t>1130.6.19</t>
  </si>
  <si>
    <t>1130.6.20</t>
  </si>
  <si>
    <t>Оплата послуг (крім комунальних) в т.ч.:</t>
  </si>
  <si>
    <t>заправка катриджів</t>
  </si>
  <si>
    <t>реонт даху</t>
  </si>
  <si>
    <t>облаштування місця для генератора</t>
  </si>
  <si>
    <t>ремонт актового залу</t>
  </si>
  <si>
    <t>ремонт кабінетів</t>
  </si>
  <si>
    <t>ремонт холу</t>
  </si>
  <si>
    <t>Мікробіологічні дослідження</t>
  </si>
  <si>
    <t>1150.6.17</t>
  </si>
  <si>
    <t>1150.6.18</t>
  </si>
  <si>
    <t>технічне обслуговування комп'ютерної техніки</t>
  </si>
  <si>
    <t>1150.6.19</t>
  </si>
  <si>
    <t>1150.6.20</t>
  </si>
  <si>
    <t>поточний ремонт інгвентаря, обладнання</t>
  </si>
  <si>
    <t>обслуговування кондиціонерів</t>
  </si>
  <si>
    <t>1150.6.21</t>
  </si>
  <si>
    <t>1160.5.1</t>
  </si>
  <si>
    <t>1160.5.2</t>
  </si>
  <si>
    <t>витрати на оплату інших енергоносіїв та інших комунальних послуг в т.ч.</t>
  </si>
  <si>
    <t>дизельне паливо для генератора</t>
  </si>
  <si>
    <t>вивезення сміття</t>
  </si>
  <si>
    <t>1130.7.1</t>
  </si>
  <si>
    <t>Оплата комунальних послуг та енергоносіїв в т.ч.:</t>
  </si>
  <si>
    <t>витрати на природний газ</t>
  </si>
  <si>
    <t>Предмети, матеріали, обладнання та інвентар в т.ч.:</t>
  </si>
  <si>
    <t>1130.3.1</t>
  </si>
  <si>
    <t>1130.3.2</t>
  </si>
  <si>
    <t>1130.3.3</t>
  </si>
  <si>
    <t>господарські матеріали</t>
  </si>
  <si>
    <t>канцелярське приладдя</t>
  </si>
  <si>
    <t>миючі засоби</t>
  </si>
  <si>
    <t>1150.3.1</t>
  </si>
  <si>
    <t>1150.3.2</t>
  </si>
  <si>
    <t>1150.3.3</t>
  </si>
  <si>
    <t>господарське приладдя</t>
  </si>
  <si>
    <t>Капітальні видатки  (Державний бюджет)</t>
  </si>
  <si>
    <r>
      <t xml:space="preserve">Інші  видатки </t>
    </r>
    <r>
      <rPr>
        <sz val="14"/>
        <rFont val="Times New Roman"/>
        <family val="1"/>
        <charset val="204"/>
      </rPr>
      <t>(ПДВ, касове обслуговування)</t>
    </r>
  </si>
  <si>
    <t xml:space="preserve">Оплата послуг (крім комунальних) </t>
  </si>
  <si>
    <t>16.12.2024 №320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</si>
</sst>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4" fontId="3" fillId="6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1"/>
  <sheetViews>
    <sheetView tabSelected="1" topLeftCell="A220" zoomScale="60" zoomScaleNormal="60" workbookViewId="0">
      <selection activeCell="G6" sqref="G6"/>
    </sheetView>
  </sheetViews>
  <sheetFormatPr defaultRowHeight="15.75" x14ac:dyDescent="0.25"/>
  <cols>
    <col min="1" max="1" width="76.28515625" style="45" customWidth="1"/>
    <col min="2" max="2" width="9.42578125" style="2" customWidth="1"/>
    <col min="3" max="3" width="14.7109375" style="42" customWidth="1"/>
    <col min="4" max="4" width="20.5703125" style="42" customWidth="1"/>
    <col min="5" max="5" width="19" style="47" customWidth="1"/>
    <col min="6" max="6" width="24.140625" style="45" customWidth="1"/>
    <col min="7" max="7" width="16.42578125" style="45" customWidth="1"/>
    <col min="8" max="8" width="17.28515625" style="45" customWidth="1"/>
    <col min="9" max="9" width="16.42578125" style="45" customWidth="1"/>
    <col min="10" max="10" width="18.85546875" style="45" customWidth="1"/>
    <col min="11" max="11" width="24.7109375" style="45" customWidth="1"/>
  </cols>
  <sheetData>
    <row r="1" spans="1:11" x14ac:dyDescent="0.25">
      <c r="A1" s="1" t="s">
        <v>0</v>
      </c>
      <c r="C1" s="3"/>
      <c r="D1" s="3"/>
      <c r="E1" s="4"/>
      <c r="F1" s="1"/>
      <c r="G1" s="96" t="s">
        <v>1</v>
      </c>
      <c r="H1" s="96"/>
      <c r="I1" s="96"/>
      <c r="J1" s="96"/>
      <c r="K1" s="96"/>
    </row>
    <row r="2" spans="1:11" ht="18.75" x14ac:dyDescent="0.25">
      <c r="A2" s="5"/>
      <c r="B2" s="6"/>
      <c r="C2" s="49"/>
      <c r="D2" s="49"/>
      <c r="E2" s="7"/>
      <c r="F2" s="5"/>
      <c r="G2" s="8"/>
      <c r="H2" s="8"/>
      <c r="I2" s="8"/>
      <c r="J2" s="8"/>
      <c r="K2" s="8"/>
    </row>
    <row r="3" spans="1:11" ht="19.5" x14ac:dyDescent="0.25">
      <c r="A3" s="9"/>
      <c r="B3" s="10"/>
      <c r="C3" s="11"/>
      <c r="D3" s="12"/>
      <c r="E3" s="12"/>
      <c r="F3" s="13"/>
      <c r="G3" s="13" t="s">
        <v>2</v>
      </c>
      <c r="H3" s="13"/>
      <c r="I3" s="13"/>
      <c r="J3" s="13"/>
      <c r="K3" s="9"/>
    </row>
    <row r="4" spans="1:11" ht="19.5" x14ac:dyDescent="0.25">
      <c r="A4" s="9" t="s">
        <v>3</v>
      </c>
      <c r="B4" s="10"/>
      <c r="C4" s="11"/>
      <c r="D4" s="12"/>
      <c r="E4" s="12"/>
      <c r="F4" s="13"/>
      <c r="G4" s="13"/>
      <c r="H4" s="13"/>
      <c r="I4" s="13"/>
      <c r="J4" s="13"/>
      <c r="K4" s="9"/>
    </row>
    <row r="5" spans="1:11" ht="19.5" x14ac:dyDescent="0.25">
      <c r="A5" s="9" t="s">
        <v>4</v>
      </c>
      <c r="B5" s="10"/>
      <c r="C5" s="11"/>
      <c r="D5" s="12"/>
      <c r="E5" s="12"/>
      <c r="F5" s="13"/>
      <c r="G5" s="13" t="s">
        <v>5</v>
      </c>
      <c r="H5" s="13"/>
      <c r="I5" s="13"/>
      <c r="J5" s="9"/>
      <c r="K5" s="9"/>
    </row>
    <row r="6" spans="1:11" ht="19.5" x14ac:dyDescent="0.25">
      <c r="A6" s="9" t="s">
        <v>6</v>
      </c>
      <c r="B6" s="10"/>
      <c r="C6" s="11"/>
      <c r="D6" s="12"/>
      <c r="E6" s="12"/>
      <c r="F6" s="13"/>
      <c r="G6" s="13" t="s">
        <v>362</v>
      </c>
      <c r="H6" s="13"/>
      <c r="I6" s="13"/>
      <c r="J6" s="13"/>
      <c r="K6" s="9"/>
    </row>
    <row r="7" spans="1:11" ht="19.5" x14ac:dyDescent="0.25">
      <c r="A7" s="9" t="s">
        <v>7</v>
      </c>
      <c r="B7" s="10"/>
      <c r="C7" s="11"/>
      <c r="D7" s="12"/>
      <c r="E7" s="12"/>
      <c r="F7" s="13"/>
      <c r="G7" s="13"/>
      <c r="H7" s="13"/>
      <c r="I7" s="13"/>
      <c r="J7" s="13"/>
      <c r="K7" s="9"/>
    </row>
    <row r="8" spans="1:11" ht="19.5" x14ac:dyDescent="0.25">
      <c r="A8" s="9" t="s">
        <v>8</v>
      </c>
      <c r="B8" s="10"/>
      <c r="C8" s="11"/>
      <c r="D8" s="12"/>
      <c r="E8" s="12"/>
      <c r="F8" s="13"/>
      <c r="G8" s="13"/>
      <c r="H8" s="9"/>
      <c r="I8" s="97" t="s">
        <v>9</v>
      </c>
      <c r="J8" s="97"/>
      <c r="K8" s="87" t="s">
        <v>13</v>
      </c>
    </row>
    <row r="9" spans="1:11" ht="19.5" x14ac:dyDescent="0.25">
      <c r="A9" s="9" t="s">
        <v>3</v>
      </c>
      <c r="B9" s="10"/>
      <c r="C9" s="11"/>
      <c r="D9" s="12"/>
      <c r="E9" s="12"/>
      <c r="F9" s="13"/>
      <c r="G9" s="13"/>
      <c r="H9" s="9"/>
      <c r="I9" s="97" t="s">
        <v>10</v>
      </c>
      <c r="J9" s="97"/>
      <c r="K9" s="87"/>
    </row>
    <row r="10" spans="1:11" ht="19.5" x14ac:dyDescent="0.25">
      <c r="A10" s="9" t="s">
        <v>11</v>
      </c>
      <c r="B10" s="10"/>
      <c r="C10" s="11"/>
      <c r="D10" s="12"/>
      <c r="E10" s="12"/>
      <c r="F10" s="13"/>
      <c r="G10" s="13"/>
      <c r="H10" s="9"/>
      <c r="I10" s="97" t="s">
        <v>12</v>
      </c>
      <c r="J10" s="97"/>
      <c r="K10" s="87"/>
    </row>
    <row r="11" spans="1:11" ht="19.5" x14ac:dyDescent="0.25">
      <c r="A11" s="9" t="s">
        <v>6</v>
      </c>
      <c r="B11" s="10"/>
      <c r="C11" s="11"/>
      <c r="D11" s="12"/>
      <c r="E11" s="12"/>
      <c r="F11" s="13"/>
      <c r="G11" s="13"/>
      <c r="H11" s="9"/>
      <c r="I11" s="97" t="s">
        <v>14</v>
      </c>
      <c r="J11" s="97"/>
      <c r="K11" s="88"/>
    </row>
    <row r="12" spans="1:11" ht="19.5" x14ac:dyDescent="0.25">
      <c r="A12" s="9" t="s">
        <v>15</v>
      </c>
      <c r="B12" s="10"/>
      <c r="C12" s="11"/>
      <c r="D12" s="12"/>
      <c r="E12" s="12"/>
      <c r="F12" s="13"/>
      <c r="G12" s="13"/>
      <c r="H12" s="9"/>
      <c r="I12" s="97" t="s">
        <v>16</v>
      </c>
      <c r="J12" s="97"/>
      <c r="K12" s="89"/>
    </row>
    <row r="13" spans="1:11" ht="19.5" x14ac:dyDescent="0.25">
      <c r="A13" s="9" t="s">
        <v>8</v>
      </c>
      <c r="B13" s="10"/>
      <c r="C13" s="11"/>
      <c r="D13" s="12"/>
      <c r="E13" s="12"/>
      <c r="F13" s="13"/>
      <c r="G13" s="13"/>
      <c r="H13" s="13"/>
      <c r="I13" s="13"/>
      <c r="J13" s="13"/>
      <c r="K13" s="9"/>
    </row>
    <row r="14" spans="1:11" ht="19.5" x14ac:dyDescent="0.25">
      <c r="A14" s="9"/>
      <c r="B14" s="10"/>
      <c r="C14" s="81"/>
      <c r="D14" s="81"/>
      <c r="E14" s="82"/>
      <c r="F14" s="81"/>
      <c r="G14" s="13"/>
      <c r="H14" s="13"/>
      <c r="I14" s="98"/>
      <c r="J14" s="98"/>
      <c r="K14" s="9"/>
    </row>
    <row r="15" spans="1:11" ht="19.5" x14ac:dyDescent="0.25">
      <c r="A15" s="83" t="s">
        <v>17</v>
      </c>
      <c r="B15" s="99">
        <v>2025</v>
      </c>
      <c r="C15" s="99"/>
      <c r="D15" s="99"/>
      <c r="E15" s="99"/>
      <c r="F15" s="99"/>
      <c r="G15" s="99"/>
      <c r="H15" s="99"/>
      <c r="I15" s="100" t="s">
        <v>18</v>
      </c>
      <c r="J15" s="100"/>
      <c r="K15" s="100"/>
    </row>
    <row r="16" spans="1:11" ht="19.5" x14ac:dyDescent="0.25">
      <c r="A16" s="83" t="s">
        <v>19</v>
      </c>
      <c r="B16" s="94" t="s">
        <v>20</v>
      </c>
      <c r="C16" s="94"/>
      <c r="D16" s="94"/>
      <c r="E16" s="94"/>
      <c r="F16" s="94"/>
      <c r="G16" s="94"/>
      <c r="H16" s="94"/>
      <c r="I16" s="95" t="s">
        <v>21</v>
      </c>
      <c r="J16" s="95"/>
      <c r="K16" s="83">
        <v>26482723</v>
      </c>
    </row>
    <row r="17" spans="1:11" ht="19.5" x14ac:dyDescent="0.25">
      <c r="A17" s="83" t="s">
        <v>22</v>
      </c>
      <c r="B17" s="94" t="s">
        <v>23</v>
      </c>
      <c r="C17" s="94"/>
      <c r="D17" s="94"/>
      <c r="E17" s="94"/>
      <c r="F17" s="94"/>
      <c r="G17" s="94"/>
      <c r="H17" s="94"/>
      <c r="I17" s="95" t="s">
        <v>24</v>
      </c>
      <c r="J17" s="95"/>
      <c r="K17" s="83">
        <v>430</v>
      </c>
    </row>
    <row r="18" spans="1:11" ht="19.5" x14ac:dyDescent="0.25">
      <c r="A18" s="83" t="s">
        <v>25</v>
      </c>
      <c r="B18" s="94" t="s">
        <v>26</v>
      </c>
      <c r="C18" s="94"/>
      <c r="D18" s="94"/>
      <c r="E18" s="94"/>
      <c r="F18" s="94"/>
      <c r="G18" s="94"/>
      <c r="H18" s="94"/>
      <c r="I18" s="95" t="s">
        <v>27</v>
      </c>
      <c r="J18" s="95"/>
      <c r="K18" s="84" t="s">
        <v>28</v>
      </c>
    </row>
    <row r="19" spans="1:11" ht="19.5" x14ac:dyDescent="0.25">
      <c r="A19" s="83" t="s">
        <v>29</v>
      </c>
      <c r="B19" s="94" t="s">
        <v>30</v>
      </c>
      <c r="C19" s="94"/>
      <c r="D19" s="94"/>
      <c r="E19" s="94"/>
      <c r="F19" s="94"/>
      <c r="G19" s="94"/>
      <c r="H19" s="94"/>
      <c r="I19" s="95" t="s">
        <v>31</v>
      </c>
      <c r="J19" s="95"/>
      <c r="K19" s="83"/>
    </row>
    <row r="20" spans="1:11" ht="19.5" x14ac:dyDescent="0.25">
      <c r="A20" s="83" t="s">
        <v>32</v>
      </c>
      <c r="B20" s="94" t="s">
        <v>33</v>
      </c>
      <c r="C20" s="94"/>
      <c r="D20" s="94"/>
      <c r="E20" s="94"/>
      <c r="F20" s="94"/>
      <c r="G20" s="94"/>
      <c r="H20" s="94"/>
      <c r="I20" s="95" t="s">
        <v>34</v>
      </c>
      <c r="J20" s="95"/>
      <c r="K20" s="83"/>
    </row>
    <row r="21" spans="1:11" ht="19.5" x14ac:dyDescent="0.25">
      <c r="A21" s="83" t="s">
        <v>35</v>
      </c>
      <c r="B21" s="94" t="s">
        <v>36</v>
      </c>
      <c r="C21" s="94"/>
      <c r="D21" s="94"/>
      <c r="E21" s="94"/>
      <c r="F21" s="94"/>
      <c r="G21" s="94"/>
      <c r="H21" s="94"/>
      <c r="I21" s="95" t="s">
        <v>37</v>
      </c>
      <c r="J21" s="95"/>
      <c r="K21" s="83" t="s">
        <v>38</v>
      </c>
    </row>
    <row r="22" spans="1:11" ht="19.5" x14ac:dyDescent="0.25">
      <c r="A22" s="83" t="s">
        <v>39</v>
      </c>
      <c r="B22" s="101" t="s">
        <v>40</v>
      </c>
      <c r="C22" s="101"/>
      <c r="D22" s="101"/>
      <c r="E22" s="101"/>
      <c r="F22" s="101"/>
      <c r="G22" s="101"/>
      <c r="H22" s="101"/>
      <c r="I22" s="85"/>
      <c r="J22" s="85"/>
      <c r="K22" s="83"/>
    </row>
    <row r="23" spans="1:11" ht="19.5" x14ac:dyDescent="0.25">
      <c r="A23" s="83" t="s">
        <v>41</v>
      </c>
      <c r="B23" s="94" t="s">
        <v>42</v>
      </c>
      <c r="C23" s="94"/>
      <c r="D23" s="94"/>
      <c r="E23" s="94"/>
      <c r="F23" s="94"/>
      <c r="G23" s="94"/>
      <c r="H23" s="94"/>
      <c r="I23" s="85"/>
      <c r="J23" s="85"/>
      <c r="K23" s="83"/>
    </row>
    <row r="24" spans="1:11" ht="19.5" x14ac:dyDescent="0.25">
      <c r="A24" s="83" t="s">
        <v>43</v>
      </c>
      <c r="B24" s="95">
        <v>65</v>
      </c>
      <c r="C24" s="95"/>
      <c r="D24" s="95"/>
      <c r="E24" s="95"/>
      <c r="F24" s="95"/>
      <c r="G24" s="95"/>
      <c r="H24" s="95"/>
      <c r="I24" s="95" t="s">
        <v>44</v>
      </c>
      <c r="J24" s="95"/>
      <c r="K24" s="83" t="s">
        <v>13</v>
      </c>
    </row>
    <row r="25" spans="1:11" ht="19.5" x14ac:dyDescent="0.25">
      <c r="A25" s="83" t="s">
        <v>45</v>
      </c>
      <c r="B25" s="94" t="s">
        <v>46</v>
      </c>
      <c r="C25" s="94"/>
      <c r="D25" s="94"/>
      <c r="E25" s="94"/>
      <c r="F25" s="94"/>
      <c r="G25" s="94"/>
      <c r="H25" s="94"/>
      <c r="I25" s="95" t="s">
        <v>47</v>
      </c>
      <c r="J25" s="95"/>
      <c r="K25" s="83"/>
    </row>
    <row r="26" spans="1:11" ht="19.5" x14ac:dyDescent="0.25">
      <c r="A26" s="83" t="s">
        <v>48</v>
      </c>
      <c r="B26" s="94">
        <v>347260698</v>
      </c>
      <c r="C26" s="94"/>
      <c r="D26" s="94"/>
      <c r="E26" s="94"/>
      <c r="F26" s="94"/>
      <c r="G26" s="94"/>
      <c r="H26" s="94"/>
      <c r="I26" s="83"/>
      <c r="J26" s="83"/>
      <c r="K26" s="83"/>
    </row>
    <row r="27" spans="1:11" ht="19.5" x14ac:dyDescent="0.25">
      <c r="A27" s="83" t="s">
        <v>49</v>
      </c>
      <c r="B27" s="94" t="s">
        <v>50</v>
      </c>
      <c r="C27" s="94"/>
      <c r="D27" s="94"/>
      <c r="E27" s="94"/>
      <c r="F27" s="94"/>
      <c r="G27" s="94"/>
      <c r="H27" s="94"/>
      <c r="I27" s="86"/>
      <c r="J27" s="86"/>
      <c r="K27" s="86"/>
    </row>
    <row r="28" spans="1:11" ht="18.75" x14ac:dyDescent="0.25">
      <c r="A28" s="14"/>
      <c r="B28" s="15"/>
      <c r="C28" s="49"/>
      <c r="D28" s="49"/>
      <c r="E28" s="7"/>
      <c r="F28" s="5"/>
      <c r="G28" s="5"/>
      <c r="H28" s="5"/>
      <c r="I28" s="5"/>
      <c r="J28" s="5"/>
      <c r="K28" s="5"/>
    </row>
    <row r="29" spans="1:11" ht="82.5" customHeight="1" x14ac:dyDescent="0.25">
      <c r="A29" s="106" t="s">
        <v>263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5"/>
    </row>
    <row r="30" spans="1:11" ht="20.25" x14ac:dyDescent="0.25">
      <c r="A30" s="16"/>
      <c r="B30" s="17"/>
      <c r="C30" s="16"/>
      <c r="D30" s="16"/>
      <c r="E30" s="18"/>
      <c r="F30" s="16"/>
      <c r="G30" s="16"/>
      <c r="H30" s="16"/>
      <c r="I30" s="16"/>
      <c r="J30" s="19" t="s">
        <v>51</v>
      </c>
      <c r="K30" s="5"/>
    </row>
    <row r="31" spans="1:11" ht="18.75" x14ac:dyDescent="0.25">
      <c r="A31" s="102" t="s">
        <v>52</v>
      </c>
      <c r="B31" s="103" t="s">
        <v>53</v>
      </c>
      <c r="C31" s="104" t="s">
        <v>54</v>
      </c>
      <c r="D31" s="105" t="s">
        <v>264</v>
      </c>
      <c r="E31" s="105" t="s">
        <v>265</v>
      </c>
      <c r="F31" s="105" t="s">
        <v>266</v>
      </c>
      <c r="G31" s="104" t="s">
        <v>55</v>
      </c>
      <c r="H31" s="104"/>
      <c r="I31" s="104"/>
      <c r="J31" s="104"/>
      <c r="K31" s="104" t="s">
        <v>56</v>
      </c>
    </row>
    <row r="32" spans="1:11" ht="66.75" customHeight="1" x14ac:dyDescent="0.25">
      <c r="A32" s="102"/>
      <c r="B32" s="103"/>
      <c r="C32" s="104"/>
      <c r="D32" s="105"/>
      <c r="E32" s="105"/>
      <c r="F32" s="105"/>
      <c r="G32" s="56" t="s">
        <v>57</v>
      </c>
      <c r="H32" s="56" t="s">
        <v>58</v>
      </c>
      <c r="I32" s="56" t="s">
        <v>59</v>
      </c>
      <c r="J32" s="56" t="s">
        <v>60</v>
      </c>
      <c r="K32" s="104"/>
    </row>
    <row r="33" spans="1:11" ht="15" x14ac:dyDescent="0.25">
      <c r="A33" s="57">
        <v>1</v>
      </c>
      <c r="B33" s="58">
        <v>2</v>
      </c>
      <c r="C33" s="59">
        <v>3</v>
      </c>
      <c r="D33" s="59">
        <v>4</v>
      </c>
      <c r="E33" s="60">
        <v>6</v>
      </c>
      <c r="F33" s="59">
        <v>7</v>
      </c>
      <c r="G33" s="59">
        <v>8</v>
      </c>
      <c r="H33" s="59">
        <v>9</v>
      </c>
      <c r="I33" s="59">
        <v>10</v>
      </c>
      <c r="J33" s="59">
        <v>11</v>
      </c>
      <c r="K33" s="59">
        <v>12</v>
      </c>
    </row>
    <row r="34" spans="1:11" ht="20.25" x14ac:dyDescent="0.25">
      <c r="A34" s="61" t="s">
        <v>61</v>
      </c>
      <c r="B34" s="62">
        <v>1</v>
      </c>
      <c r="C34" s="63">
        <v>1000</v>
      </c>
      <c r="D34" s="61"/>
      <c r="E34" s="64"/>
      <c r="F34" s="61"/>
      <c r="G34" s="61"/>
      <c r="H34" s="61"/>
      <c r="I34" s="61"/>
      <c r="J34" s="61"/>
      <c r="K34" s="61"/>
    </row>
    <row r="35" spans="1:11" ht="20.25" x14ac:dyDescent="0.25">
      <c r="A35" s="65" t="s">
        <v>62</v>
      </c>
      <c r="B35" s="66">
        <f>B34+1</f>
        <v>2</v>
      </c>
      <c r="C35" s="67">
        <v>1010</v>
      </c>
      <c r="D35" s="68">
        <f>D36+D37+D38+D42+D43</f>
        <v>16252.300000000001</v>
      </c>
      <c r="E35" s="68">
        <f>E36+E37+E38+E42+E43+E52</f>
        <v>26200.800000000003</v>
      </c>
      <c r="F35" s="68">
        <f>F36+F37+F38+F42+F43</f>
        <v>24150.799999999999</v>
      </c>
      <c r="G35" s="68">
        <f>G37+G38+G43+G42+G52+G53</f>
        <v>6212.8000000000011</v>
      </c>
      <c r="H35" s="68">
        <f t="shared" ref="H35:J35" si="0">H37+H38+H43+H42+H52+H53</f>
        <v>5895.6</v>
      </c>
      <c r="I35" s="68">
        <f t="shared" si="0"/>
        <v>5887.3000000000011</v>
      </c>
      <c r="J35" s="68">
        <f t="shared" si="0"/>
        <v>6155.1</v>
      </c>
      <c r="K35" s="68"/>
    </row>
    <row r="36" spans="1:11" ht="18.75" x14ac:dyDescent="0.25">
      <c r="A36" s="69" t="s">
        <v>63</v>
      </c>
      <c r="B36" s="66">
        <f t="shared" ref="B36:B83" si="1">B35+1</f>
        <v>3</v>
      </c>
      <c r="C36" s="70">
        <v>1020</v>
      </c>
      <c r="D36" s="20"/>
      <c r="E36" s="20"/>
      <c r="F36" s="20"/>
      <c r="G36" s="20"/>
      <c r="H36" s="20"/>
      <c r="I36" s="20"/>
      <c r="J36" s="20"/>
      <c r="K36" s="20"/>
    </row>
    <row r="37" spans="1:11" ht="37.5" x14ac:dyDescent="0.25">
      <c r="A37" s="69" t="s">
        <v>64</v>
      </c>
      <c r="B37" s="66">
        <f t="shared" si="1"/>
        <v>4</v>
      </c>
      <c r="C37" s="70">
        <v>1030</v>
      </c>
      <c r="D37" s="20">
        <v>1353.6</v>
      </c>
      <c r="E37" s="20">
        <v>3939.8</v>
      </c>
      <c r="F37" s="20">
        <f>G37+H37+I37+J37</f>
        <v>0</v>
      </c>
      <c r="G37" s="20"/>
      <c r="H37" s="20"/>
      <c r="I37" s="20"/>
      <c r="J37" s="20"/>
      <c r="K37" s="20"/>
    </row>
    <row r="38" spans="1:11" ht="18.75" x14ac:dyDescent="0.25">
      <c r="A38" s="69" t="s">
        <v>65</v>
      </c>
      <c r="B38" s="66">
        <f t="shared" si="1"/>
        <v>5</v>
      </c>
      <c r="C38" s="70">
        <v>1040</v>
      </c>
      <c r="D38" s="20">
        <f>D39+D40+D41</f>
        <v>986.3</v>
      </c>
      <c r="E38" s="20">
        <f>E39+E40+E41</f>
        <v>731.6</v>
      </c>
      <c r="F38" s="20">
        <f>G38+H38+I38+J38</f>
        <v>1104.3000000000002</v>
      </c>
      <c r="G38" s="20">
        <f>G39+G40+G41</f>
        <v>445.1</v>
      </c>
      <c r="H38" s="20">
        <f t="shared" ref="H38:I38" si="2">H39+H40+H41</f>
        <v>150.80000000000001</v>
      </c>
      <c r="I38" s="20">
        <f t="shared" si="2"/>
        <v>119.6</v>
      </c>
      <c r="J38" s="20">
        <f>J39+J40+J41</f>
        <v>388.8</v>
      </c>
      <c r="K38" s="20"/>
    </row>
    <row r="39" spans="1:11" ht="19.5" x14ac:dyDescent="0.25">
      <c r="A39" s="71" t="s">
        <v>66</v>
      </c>
      <c r="B39" s="66">
        <f t="shared" si="1"/>
        <v>6</v>
      </c>
      <c r="C39" s="72" t="s">
        <v>67</v>
      </c>
      <c r="D39" s="24">
        <v>986.3</v>
      </c>
      <c r="E39" s="24">
        <v>731.6</v>
      </c>
      <c r="F39" s="23">
        <f>G39+H39+I39+J39</f>
        <v>1104.3000000000002</v>
      </c>
      <c r="G39" s="21">
        <v>445.1</v>
      </c>
      <c r="H39" s="21">
        <v>150.80000000000001</v>
      </c>
      <c r="I39" s="21">
        <v>119.6</v>
      </c>
      <c r="J39" s="21">
        <v>388.8</v>
      </c>
      <c r="K39" s="20"/>
    </row>
    <row r="40" spans="1:11" ht="19.5" x14ac:dyDescent="0.25">
      <c r="A40" s="71" t="s">
        <v>68</v>
      </c>
      <c r="B40" s="66">
        <f t="shared" si="1"/>
        <v>7</v>
      </c>
      <c r="C40" s="72" t="s">
        <v>69</v>
      </c>
      <c r="D40" s="20"/>
      <c r="E40" s="20"/>
      <c r="F40" s="23">
        <f t="shared" ref="F40:F41" si="3">G40+H40+I40+J40</f>
        <v>0</v>
      </c>
      <c r="G40" s="21"/>
      <c r="H40" s="21"/>
      <c r="I40" s="21"/>
      <c r="J40" s="21"/>
      <c r="K40" s="20"/>
    </row>
    <row r="41" spans="1:11" ht="19.5" x14ac:dyDescent="0.25">
      <c r="A41" s="71" t="s">
        <v>70</v>
      </c>
      <c r="B41" s="66">
        <f t="shared" si="1"/>
        <v>8</v>
      </c>
      <c r="C41" s="72" t="s">
        <v>71</v>
      </c>
      <c r="D41" s="20"/>
      <c r="E41" s="20"/>
      <c r="F41" s="23">
        <f t="shared" si="3"/>
        <v>0</v>
      </c>
      <c r="G41" s="21"/>
      <c r="H41" s="21"/>
      <c r="I41" s="21"/>
      <c r="J41" s="21"/>
      <c r="K41" s="20"/>
    </row>
    <row r="42" spans="1:11" ht="37.5" x14ac:dyDescent="0.25">
      <c r="A42" s="69" t="s">
        <v>72</v>
      </c>
      <c r="B42" s="66">
        <f t="shared" si="1"/>
        <v>9</v>
      </c>
      <c r="C42" s="70">
        <v>1050</v>
      </c>
      <c r="D42" s="20">
        <v>4777.3999999999996</v>
      </c>
      <c r="E42" s="20">
        <v>4950</v>
      </c>
      <c r="F42" s="20">
        <f>G42+H42+I42+J42</f>
        <v>4500</v>
      </c>
      <c r="G42" s="20">
        <v>1125</v>
      </c>
      <c r="H42" s="20">
        <v>1125</v>
      </c>
      <c r="I42" s="20">
        <v>1125</v>
      </c>
      <c r="J42" s="20">
        <v>1125</v>
      </c>
      <c r="K42" s="20"/>
    </row>
    <row r="43" spans="1:11" ht="18.75" x14ac:dyDescent="0.25">
      <c r="A43" s="69" t="s">
        <v>73</v>
      </c>
      <c r="B43" s="66">
        <f t="shared" si="1"/>
        <v>10</v>
      </c>
      <c r="C43" s="70">
        <v>1060</v>
      </c>
      <c r="D43" s="20">
        <f>D44+D45+D46+D47+D48+D49+D51+D50</f>
        <v>9135.0000000000018</v>
      </c>
      <c r="E43" s="20">
        <f>E44+E45+E46+E47+E48</f>
        <v>16579.400000000001</v>
      </c>
      <c r="F43" s="20">
        <f>G43+H43+I43+J43</f>
        <v>18546.5</v>
      </c>
      <c r="G43" s="20">
        <f>G44+G45+G46+G47+G48+G51</f>
        <v>4642.7000000000007</v>
      </c>
      <c r="H43" s="20">
        <f t="shared" ref="H43:J43" si="4">H44+H45+H46+H47+H48+H51</f>
        <v>4619.8</v>
      </c>
      <c r="I43" s="20">
        <f t="shared" si="4"/>
        <v>4642.7000000000007</v>
      </c>
      <c r="J43" s="20">
        <f t="shared" si="4"/>
        <v>4641.3</v>
      </c>
      <c r="K43" s="20"/>
    </row>
    <row r="44" spans="1:11" ht="19.5" x14ac:dyDescent="0.25">
      <c r="A44" s="71" t="s">
        <v>74</v>
      </c>
      <c r="B44" s="66">
        <f t="shared" si="1"/>
        <v>11</v>
      </c>
      <c r="C44" s="72" t="s">
        <v>75</v>
      </c>
      <c r="D44" s="24">
        <v>54.6</v>
      </c>
      <c r="E44" s="24">
        <v>63</v>
      </c>
      <c r="F44" s="23">
        <f t="shared" ref="F44:F48" si="5">G44+H44+I44+J44</f>
        <v>68</v>
      </c>
      <c r="G44" s="21">
        <v>17</v>
      </c>
      <c r="H44" s="21">
        <v>17</v>
      </c>
      <c r="I44" s="21">
        <v>17</v>
      </c>
      <c r="J44" s="21">
        <v>17</v>
      </c>
      <c r="K44" s="20"/>
    </row>
    <row r="45" spans="1:11" ht="19.5" x14ac:dyDescent="0.25">
      <c r="A45" s="71" t="s">
        <v>76</v>
      </c>
      <c r="B45" s="66">
        <f t="shared" si="1"/>
        <v>12</v>
      </c>
      <c r="C45" s="72" t="s">
        <v>77</v>
      </c>
      <c r="D45" s="24"/>
      <c r="E45" s="24"/>
      <c r="F45" s="23">
        <f t="shared" si="5"/>
        <v>0</v>
      </c>
      <c r="G45" s="21"/>
      <c r="H45" s="21"/>
      <c r="I45" s="21"/>
      <c r="J45" s="21"/>
      <c r="K45" s="20"/>
    </row>
    <row r="46" spans="1:11" ht="39" x14ac:dyDescent="0.25">
      <c r="A46" s="71" t="s">
        <v>78</v>
      </c>
      <c r="B46" s="66">
        <f t="shared" si="1"/>
        <v>13</v>
      </c>
      <c r="C46" s="72" t="s">
        <v>79</v>
      </c>
      <c r="D46" s="24"/>
      <c r="E46" s="24"/>
      <c r="F46" s="23">
        <f t="shared" si="5"/>
        <v>0</v>
      </c>
      <c r="G46" s="21"/>
      <c r="H46" s="21"/>
      <c r="I46" s="21"/>
      <c r="J46" s="21"/>
      <c r="K46" s="20"/>
    </row>
    <row r="47" spans="1:11" ht="39" x14ac:dyDescent="0.25">
      <c r="A47" s="71" t="s">
        <v>80</v>
      </c>
      <c r="B47" s="66">
        <f t="shared" si="1"/>
        <v>14</v>
      </c>
      <c r="C47" s="72" t="s">
        <v>81</v>
      </c>
      <c r="D47" s="24">
        <v>9052.7000000000007</v>
      </c>
      <c r="E47" s="24">
        <v>16516.400000000001</v>
      </c>
      <c r="F47" s="23">
        <f t="shared" si="5"/>
        <v>18478.5</v>
      </c>
      <c r="G47" s="21">
        <f>4469.1+154.1+2.5</f>
        <v>4625.7000000000007</v>
      </c>
      <c r="H47" s="21">
        <f>4446.2+154.1+2.5</f>
        <v>4602.8</v>
      </c>
      <c r="I47" s="22">
        <f>4469.1+154.1+2.5</f>
        <v>4625.7000000000007</v>
      </c>
      <c r="J47" s="21">
        <f>4467.7+154.1+2.5</f>
        <v>4624.3</v>
      </c>
      <c r="K47" s="20"/>
    </row>
    <row r="48" spans="1:11" ht="19.5" x14ac:dyDescent="0.25">
      <c r="A48" s="71" t="s">
        <v>82</v>
      </c>
      <c r="B48" s="66">
        <f t="shared" si="1"/>
        <v>15</v>
      </c>
      <c r="C48" s="72" t="s">
        <v>83</v>
      </c>
      <c r="D48" s="24">
        <v>12.2</v>
      </c>
      <c r="E48" s="24"/>
      <c r="F48" s="23">
        <f t="shared" si="5"/>
        <v>0</v>
      </c>
      <c r="G48" s="23"/>
      <c r="H48" s="23"/>
      <c r="I48" s="23"/>
      <c r="J48" s="23"/>
      <c r="K48" s="20"/>
    </row>
    <row r="49" spans="1:11" ht="56.25" x14ac:dyDescent="0.25">
      <c r="A49" s="73" t="s">
        <v>84</v>
      </c>
      <c r="B49" s="66">
        <f t="shared" si="1"/>
        <v>16</v>
      </c>
      <c r="C49" s="72" t="s">
        <v>85</v>
      </c>
      <c r="D49" s="20"/>
      <c r="E49" s="24"/>
      <c r="F49" s="23"/>
      <c r="G49" s="21"/>
      <c r="H49" s="21"/>
      <c r="I49" s="21"/>
      <c r="J49" s="21"/>
      <c r="K49" s="20"/>
    </row>
    <row r="50" spans="1:11" ht="19.5" x14ac:dyDescent="0.25">
      <c r="A50" s="73" t="s">
        <v>267</v>
      </c>
      <c r="B50" s="66">
        <f t="shared" si="1"/>
        <v>17</v>
      </c>
      <c r="C50" s="72" t="s">
        <v>87</v>
      </c>
      <c r="D50" s="20">
        <v>15.5</v>
      </c>
      <c r="E50" s="24"/>
      <c r="F50" s="23"/>
      <c r="G50" s="21"/>
      <c r="H50" s="21"/>
      <c r="I50" s="21"/>
      <c r="J50" s="21"/>
      <c r="K50" s="20"/>
    </row>
    <row r="51" spans="1:11" ht="58.5" x14ac:dyDescent="0.25">
      <c r="A51" s="71" t="s">
        <v>86</v>
      </c>
      <c r="B51" s="66">
        <f t="shared" si="1"/>
        <v>18</v>
      </c>
      <c r="C51" s="72" t="s">
        <v>262</v>
      </c>
      <c r="D51" s="20"/>
      <c r="E51" s="20"/>
      <c r="F51" s="23"/>
      <c r="G51" s="21"/>
      <c r="H51" s="21"/>
      <c r="I51" s="21"/>
      <c r="J51" s="21"/>
      <c r="K51" s="20"/>
    </row>
    <row r="52" spans="1:11" ht="18.75" x14ac:dyDescent="0.25">
      <c r="A52" s="69" t="s">
        <v>88</v>
      </c>
      <c r="B52" s="66">
        <v>18</v>
      </c>
      <c r="C52" s="70">
        <v>1070</v>
      </c>
      <c r="D52" s="20"/>
      <c r="E52" s="20"/>
      <c r="F52" s="20"/>
      <c r="G52" s="20"/>
      <c r="H52" s="20"/>
      <c r="I52" s="20"/>
      <c r="J52" s="20"/>
      <c r="K52" s="20"/>
    </row>
    <row r="53" spans="1:11" ht="37.5" x14ac:dyDescent="0.25">
      <c r="A53" s="69" t="s">
        <v>89</v>
      </c>
      <c r="B53" s="66">
        <v>19</v>
      </c>
      <c r="C53" s="70">
        <v>1080</v>
      </c>
      <c r="D53" s="20">
        <v>1.1000000000000001</v>
      </c>
      <c r="E53" s="20">
        <v>99.6</v>
      </c>
      <c r="F53" s="20"/>
      <c r="G53" s="20"/>
      <c r="H53" s="20"/>
      <c r="I53" s="20"/>
      <c r="J53" s="20"/>
      <c r="K53" s="20"/>
    </row>
    <row r="54" spans="1:11" ht="20.25" x14ac:dyDescent="0.25">
      <c r="A54" s="61" t="s">
        <v>90</v>
      </c>
      <c r="B54" s="62">
        <v>20</v>
      </c>
      <c r="C54" s="63">
        <v>1100</v>
      </c>
      <c r="D54" s="51">
        <f>D55+D67+D79+D115+D163</f>
        <v>16153.800000000003</v>
      </c>
      <c r="E54" s="51">
        <f>E55+E67+E79+E115+E163</f>
        <v>26200.800000000003</v>
      </c>
      <c r="F54" s="51">
        <f>F55+F67+F79+F115</f>
        <v>24150.799999999999</v>
      </c>
      <c r="G54" s="51">
        <f>G55+G67+G79+G115</f>
        <v>6212.7999999999993</v>
      </c>
      <c r="H54" s="51">
        <f>H55+H67+H79+H115</f>
        <v>5895.5999999999995</v>
      </c>
      <c r="I54" s="51">
        <f>I55+I67+I79+I115</f>
        <v>5887.2999999999993</v>
      </c>
      <c r="J54" s="51">
        <f>J55+J67+J79+J115</f>
        <v>6155.0999999999995</v>
      </c>
      <c r="K54" s="51"/>
    </row>
    <row r="55" spans="1:11" ht="18.75" x14ac:dyDescent="0.25">
      <c r="A55" s="74" t="s">
        <v>63</v>
      </c>
      <c r="B55" s="62">
        <f t="shared" si="1"/>
        <v>21</v>
      </c>
      <c r="C55" s="75">
        <v>1110</v>
      </c>
      <c r="D55" s="53"/>
      <c r="E55" s="53"/>
      <c r="F55" s="53"/>
      <c r="G55" s="53"/>
      <c r="H55" s="53"/>
      <c r="I55" s="53"/>
      <c r="J55" s="53"/>
      <c r="K55" s="53"/>
    </row>
    <row r="56" spans="1:11" ht="18.75" x14ac:dyDescent="0.25">
      <c r="A56" s="69" t="s">
        <v>91</v>
      </c>
      <c r="B56" s="66">
        <f t="shared" si="1"/>
        <v>22</v>
      </c>
      <c r="C56" s="70" t="s">
        <v>92</v>
      </c>
      <c r="D56" s="24"/>
      <c r="E56" s="24"/>
      <c r="F56" s="24"/>
      <c r="G56" s="24"/>
      <c r="H56" s="24"/>
      <c r="I56" s="24"/>
      <c r="J56" s="24"/>
      <c r="K56" s="24"/>
    </row>
    <row r="57" spans="1:11" ht="18.75" x14ac:dyDescent="0.25">
      <c r="A57" s="69" t="s">
        <v>93</v>
      </c>
      <c r="B57" s="66">
        <f t="shared" si="1"/>
        <v>23</v>
      </c>
      <c r="C57" s="70" t="s">
        <v>94</v>
      </c>
      <c r="D57" s="24"/>
      <c r="E57" s="24"/>
      <c r="F57" s="24"/>
      <c r="G57" s="24"/>
      <c r="H57" s="24"/>
      <c r="I57" s="24"/>
      <c r="J57" s="24"/>
      <c r="K57" s="24"/>
    </row>
    <row r="58" spans="1:11" ht="18.75" x14ac:dyDescent="0.25">
      <c r="A58" s="69" t="s">
        <v>95</v>
      </c>
      <c r="B58" s="66">
        <f t="shared" si="1"/>
        <v>24</v>
      </c>
      <c r="C58" s="70" t="s">
        <v>96</v>
      </c>
      <c r="D58" s="24"/>
      <c r="E58" s="24"/>
      <c r="F58" s="24"/>
      <c r="G58" s="24"/>
      <c r="H58" s="24"/>
      <c r="I58" s="24"/>
      <c r="J58" s="24"/>
      <c r="K58" s="24"/>
    </row>
    <row r="59" spans="1:11" ht="18.75" x14ac:dyDescent="0.25">
      <c r="A59" s="69" t="s">
        <v>97</v>
      </c>
      <c r="B59" s="66">
        <f t="shared" si="1"/>
        <v>25</v>
      </c>
      <c r="C59" s="70" t="s">
        <v>98</v>
      </c>
      <c r="D59" s="24"/>
      <c r="E59" s="24"/>
      <c r="F59" s="24"/>
      <c r="G59" s="24"/>
      <c r="H59" s="24"/>
      <c r="I59" s="24"/>
      <c r="J59" s="24"/>
      <c r="K59" s="24"/>
    </row>
    <row r="60" spans="1:11" ht="18.75" x14ac:dyDescent="0.25">
      <c r="A60" s="69" t="s">
        <v>99</v>
      </c>
      <c r="B60" s="66">
        <f t="shared" si="1"/>
        <v>26</v>
      </c>
      <c r="C60" s="70" t="s">
        <v>100</v>
      </c>
      <c r="D60" s="24"/>
      <c r="E60" s="24"/>
      <c r="F60" s="24"/>
      <c r="G60" s="24"/>
      <c r="H60" s="24"/>
      <c r="I60" s="24"/>
      <c r="J60" s="24"/>
      <c r="K60" s="24"/>
    </row>
    <row r="61" spans="1:11" ht="18.75" x14ac:dyDescent="0.25">
      <c r="A61" s="69" t="s">
        <v>101</v>
      </c>
      <c r="B61" s="66">
        <f t="shared" si="1"/>
        <v>27</v>
      </c>
      <c r="C61" s="70" t="s">
        <v>102</v>
      </c>
      <c r="D61" s="24"/>
      <c r="E61" s="24"/>
      <c r="F61" s="24"/>
      <c r="G61" s="24"/>
      <c r="H61" s="24"/>
      <c r="I61" s="24"/>
      <c r="J61" s="24"/>
      <c r="K61" s="24"/>
    </row>
    <row r="62" spans="1:11" ht="18.75" x14ac:dyDescent="0.25">
      <c r="A62" s="69" t="s">
        <v>103</v>
      </c>
      <c r="B62" s="66">
        <f t="shared" si="1"/>
        <v>28</v>
      </c>
      <c r="C62" s="70" t="s">
        <v>104</v>
      </c>
      <c r="D62" s="24"/>
      <c r="E62" s="24"/>
      <c r="F62" s="24"/>
      <c r="G62" s="24"/>
      <c r="H62" s="24"/>
      <c r="I62" s="24"/>
      <c r="J62" s="24"/>
      <c r="K62" s="24"/>
    </row>
    <row r="63" spans="1:11" ht="18.75" x14ac:dyDescent="0.25">
      <c r="A63" s="69" t="s">
        <v>105</v>
      </c>
      <c r="B63" s="66">
        <f t="shared" si="1"/>
        <v>29</v>
      </c>
      <c r="C63" s="70" t="s">
        <v>106</v>
      </c>
      <c r="D63" s="24"/>
      <c r="E63" s="24"/>
      <c r="F63" s="24"/>
      <c r="G63" s="24"/>
      <c r="H63" s="24"/>
      <c r="I63" s="24"/>
      <c r="J63" s="24"/>
      <c r="K63" s="24"/>
    </row>
    <row r="64" spans="1:11" ht="18.75" x14ac:dyDescent="0.25">
      <c r="A64" s="69" t="s">
        <v>107</v>
      </c>
      <c r="B64" s="66">
        <f t="shared" si="1"/>
        <v>30</v>
      </c>
      <c r="C64" s="70" t="s">
        <v>108</v>
      </c>
      <c r="D64" s="24"/>
      <c r="E64" s="24"/>
      <c r="F64" s="24"/>
      <c r="G64" s="24"/>
      <c r="H64" s="24"/>
      <c r="I64" s="24"/>
      <c r="J64" s="24"/>
      <c r="K64" s="24"/>
    </row>
    <row r="65" spans="1:11" ht="18.75" x14ac:dyDescent="0.25">
      <c r="A65" s="69" t="s">
        <v>109</v>
      </c>
      <c r="B65" s="66">
        <f t="shared" si="1"/>
        <v>31</v>
      </c>
      <c r="C65" s="70" t="s">
        <v>110</v>
      </c>
      <c r="D65" s="24"/>
      <c r="E65" s="24"/>
      <c r="F65" s="24"/>
      <c r="G65" s="24"/>
      <c r="H65" s="24"/>
      <c r="I65" s="24"/>
      <c r="J65" s="24"/>
      <c r="K65" s="24"/>
    </row>
    <row r="66" spans="1:11" ht="18.75" x14ac:dyDescent="0.25">
      <c r="A66" s="69" t="s">
        <v>359</v>
      </c>
      <c r="B66" s="66">
        <v>32</v>
      </c>
      <c r="C66" s="70" t="s">
        <v>111</v>
      </c>
      <c r="D66" s="24"/>
      <c r="E66" s="24"/>
      <c r="F66" s="24"/>
      <c r="G66" s="24"/>
      <c r="H66" s="24"/>
      <c r="I66" s="24"/>
      <c r="J66" s="24"/>
      <c r="K66" s="24"/>
    </row>
    <row r="67" spans="1:11" ht="18.75" x14ac:dyDescent="0.25">
      <c r="A67" s="77" t="s">
        <v>115</v>
      </c>
      <c r="B67" s="62">
        <v>33</v>
      </c>
      <c r="C67" s="75">
        <v>1120</v>
      </c>
      <c r="D67" s="78">
        <f t="shared" ref="D67:J67" si="6">D68+D69+D70+D71+D72+D73+D74+D75+D76+D77+D78</f>
        <v>1353.6</v>
      </c>
      <c r="E67" s="78">
        <f t="shared" si="6"/>
        <v>3939.8</v>
      </c>
      <c r="F67" s="78">
        <f t="shared" si="6"/>
        <v>0</v>
      </c>
      <c r="G67" s="78">
        <f t="shared" si="6"/>
        <v>0</v>
      </c>
      <c r="H67" s="78">
        <f t="shared" si="6"/>
        <v>0</v>
      </c>
      <c r="I67" s="78">
        <f t="shared" si="6"/>
        <v>0</v>
      </c>
      <c r="J67" s="78">
        <f t="shared" si="6"/>
        <v>0</v>
      </c>
      <c r="K67" s="53"/>
    </row>
    <row r="68" spans="1:11" ht="19.5" x14ac:dyDescent="0.25">
      <c r="A68" s="69" t="s">
        <v>91</v>
      </c>
      <c r="B68" s="66">
        <f t="shared" si="1"/>
        <v>34</v>
      </c>
      <c r="C68" s="70" t="s">
        <v>116</v>
      </c>
      <c r="D68" s="23">
        <v>1055.5999999999999</v>
      </c>
      <c r="E68" s="23">
        <v>225.4</v>
      </c>
      <c r="F68" s="23">
        <f>G68+H68+I68+J68</f>
        <v>0</v>
      </c>
      <c r="G68" s="24"/>
      <c r="H68" s="24"/>
      <c r="I68" s="24"/>
      <c r="J68" s="24"/>
      <c r="K68" s="24"/>
    </row>
    <row r="69" spans="1:11" ht="19.5" x14ac:dyDescent="0.25">
      <c r="A69" s="69" t="s">
        <v>93</v>
      </c>
      <c r="B69" s="66">
        <f t="shared" si="1"/>
        <v>35</v>
      </c>
      <c r="C69" s="70" t="s">
        <v>117</v>
      </c>
      <c r="D69" s="23">
        <v>298</v>
      </c>
      <c r="E69" s="23">
        <v>49.6</v>
      </c>
      <c r="F69" s="23">
        <f>G69+H69+I69+J69</f>
        <v>0</v>
      </c>
      <c r="G69" s="24"/>
      <c r="H69" s="24"/>
      <c r="I69" s="24"/>
      <c r="J69" s="24"/>
      <c r="K69" s="24"/>
    </row>
    <row r="70" spans="1:11" ht="19.5" x14ac:dyDescent="0.25">
      <c r="A70" s="69" t="s">
        <v>95</v>
      </c>
      <c r="B70" s="66">
        <f t="shared" si="1"/>
        <v>36</v>
      </c>
      <c r="C70" s="70" t="s">
        <v>118</v>
      </c>
      <c r="D70" s="23"/>
      <c r="E70" s="23"/>
      <c r="F70" s="23">
        <v>0</v>
      </c>
      <c r="G70" s="23"/>
      <c r="H70" s="23"/>
      <c r="I70" s="23"/>
      <c r="J70" s="23"/>
      <c r="K70" s="24"/>
    </row>
    <row r="71" spans="1:11" ht="19.5" x14ac:dyDescent="0.25">
      <c r="A71" s="69" t="s">
        <v>97</v>
      </c>
      <c r="B71" s="66">
        <f t="shared" si="1"/>
        <v>37</v>
      </c>
      <c r="C71" s="70" t="s">
        <v>119</v>
      </c>
      <c r="D71" s="23"/>
      <c r="E71" s="23"/>
      <c r="F71" s="23">
        <f t="shared" ref="F71:F72" si="7">G71+H71+I71+J71</f>
        <v>0</v>
      </c>
      <c r="G71" s="24"/>
      <c r="H71" s="24"/>
      <c r="I71" s="24"/>
      <c r="J71" s="24"/>
      <c r="K71" s="24"/>
    </row>
    <row r="72" spans="1:11" ht="19.5" x14ac:dyDescent="0.25">
      <c r="A72" s="69" t="s">
        <v>99</v>
      </c>
      <c r="B72" s="66">
        <f t="shared" si="1"/>
        <v>38</v>
      </c>
      <c r="C72" s="70" t="s">
        <v>120</v>
      </c>
      <c r="D72" s="23"/>
      <c r="E72" s="23"/>
      <c r="F72" s="23">
        <f t="shared" si="7"/>
        <v>0</v>
      </c>
      <c r="G72" s="24"/>
      <c r="H72" s="24"/>
      <c r="I72" s="24"/>
      <c r="J72" s="24"/>
      <c r="K72" s="24"/>
    </row>
    <row r="73" spans="1:11" ht="19.5" x14ac:dyDescent="0.25">
      <c r="A73" s="69" t="s">
        <v>361</v>
      </c>
      <c r="B73" s="66">
        <f t="shared" si="1"/>
        <v>39</v>
      </c>
      <c r="C73" s="70" t="s">
        <v>121</v>
      </c>
      <c r="D73" s="23"/>
      <c r="E73" s="20"/>
      <c r="F73" s="23">
        <v>0</v>
      </c>
      <c r="G73" s="23"/>
      <c r="H73" s="23"/>
      <c r="I73" s="23"/>
      <c r="J73" s="23"/>
      <c r="K73" s="24"/>
    </row>
    <row r="74" spans="1:11" ht="19.5" x14ac:dyDescent="0.25">
      <c r="A74" s="69" t="s">
        <v>103</v>
      </c>
      <c r="B74" s="66">
        <f t="shared" si="1"/>
        <v>40</v>
      </c>
      <c r="C74" s="70" t="s">
        <v>122</v>
      </c>
      <c r="D74" s="23"/>
      <c r="E74" s="23"/>
      <c r="F74" s="23">
        <f>G74+H74+I74+J74</f>
        <v>0</v>
      </c>
      <c r="G74" s="24"/>
      <c r="H74" s="24"/>
      <c r="I74" s="24"/>
      <c r="J74" s="24"/>
      <c r="K74" s="24"/>
    </row>
    <row r="75" spans="1:11" ht="19.5" x14ac:dyDescent="0.25">
      <c r="A75" s="69" t="s">
        <v>105</v>
      </c>
      <c r="B75" s="66">
        <f t="shared" si="1"/>
        <v>41</v>
      </c>
      <c r="C75" s="70" t="s">
        <v>123</v>
      </c>
      <c r="D75" s="23"/>
      <c r="E75" s="23"/>
      <c r="F75" s="23">
        <f t="shared" ref="F75:F78" si="8">G75+H75+I75+J75</f>
        <v>0</v>
      </c>
      <c r="G75" s="24"/>
      <c r="H75" s="24"/>
      <c r="I75" s="24"/>
      <c r="J75" s="24"/>
      <c r="K75" s="24"/>
    </row>
    <row r="76" spans="1:11" ht="19.5" x14ac:dyDescent="0.25">
      <c r="A76" s="69" t="s">
        <v>107</v>
      </c>
      <c r="B76" s="66">
        <f t="shared" si="1"/>
        <v>42</v>
      </c>
      <c r="C76" s="70" t="s">
        <v>124</v>
      </c>
      <c r="D76" s="23"/>
      <c r="E76" s="23">
        <v>3664.8</v>
      </c>
      <c r="F76" s="23">
        <f t="shared" si="8"/>
        <v>0</v>
      </c>
      <c r="G76" s="24"/>
      <c r="H76" s="24"/>
      <c r="I76" s="24"/>
      <c r="J76" s="24"/>
      <c r="K76" s="24"/>
    </row>
    <row r="77" spans="1:11" ht="19.5" x14ac:dyDescent="0.25">
      <c r="A77" s="69" t="s">
        <v>109</v>
      </c>
      <c r="B77" s="66">
        <f t="shared" si="1"/>
        <v>43</v>
      </c>
      <c r="C77" s="70" t="s">
        <v>125</v>
      </c>
      <c r="D77" s="23"/>
      <c r="E77" s="23"/>
      <c r="F77" s="23">
        <f t="shared" si="8"/>
        <v>0</v>
      </c>
      <c r="G77" s="24"/>
      <c r="H77" s="24"/>
      <c r="I77" s="24"/>
      <c r="J77" s="24"/>
      <c r="K77" s="24"/>
    </row>
    <row r="78" spans="1:11" ht="19.5" x14ac:dyDescent="0.25">
      <c r="A78" s="69" t="s">
        <v>126</v>
      </c>
      <c r="B78" s="66">
        <f t="shared" si="1"/>
        <v>44</v>
      </c>
      <c r="C78" s="70" t="s">
        <v>127</v>
      </c>
      <c r="D78" s="23"/>
      <c r="E78" s="23"/>
      <c r="F78" s="23">
        <f t="shared" si="8"/>
        <v>0</v>
      </c>
      <c r="G78" s="24"/>
      <c r="H78" s="24"/>
      <c r="I78" s="24"/>
      <c r="J78" s="24"/>
      <c r="K78" s="24"/>
    </row>
    <row r="79" spans="1:11" ht="18.75" x14ac:dyDescent="0.25">
      <c r="A79" s="77" t="s">
        <v>128</v>
      </c>
      <c r="B79" s="62">
        <f>B78+1</f>
        <v>45</v>
      </c>
      <c r="C79" s="75">
        <v>1130</v>
      </c>
      <c r="D79" s="79">
        <f>D80+D81+D82+D86+D87+D88+D111+D112+D113+D114+D109</f>
        <v>9036.5000000000018</v>
      </c>
      <c r="E79" s="79">
        <f>E80+E81+E82+E86+E87+E88+E111+E112+E113+E114+E109</f>
        <v>16579.400000000001</v>
      </c>
      <c r="F79" s="79">
        <f>F80+F81+F82+F86+F87+F88+F111+F112+F113+F114+F109</f>
        <v>18546.5</v>
      </c>
      <c r="G79" s="79">
        <f>G80+G81+G82+G86+G87+G88+G111+G112+G113+G114+G109</f>
        <v>4642.7</v>
      </c>
      <c r="H79" s="79">
        <f t="shared" ref="H79:J79" si="9">H80+H81+H82+H86+H87+H88+H111+H112+H113+H114+H109</f>
        <v>4619.7999999999993</v>
      </c>
      <c r="I79" s="79">
        <f t="shared" si="9"/>
        <v>4642.7</v>
      </c>
      <c r="J79" s="79">
        <f t="shared" si="9"/>
        <v>4641.2999999999993</v>
      </c>
      <c r="K79" s="53"/>
    </row>
    <row r="80" spans="1:11" ht="18.75" x14ac:dyDescent="0.25">
      <c r="A80" s="69" t="s">
        <v>91</v>
      </c>
      <c r="B80" s="66">
        <f t="shared" si="1"/>
        <v>46</v>
      </c>
      <c r="C80" s="70" t="s">
        <v>129</v>
      </c>
      <c r="D80" s="24">
        <v>6739.6</v>
      </c>
      <c r="E80" s="24">
        <v>12124.7</v>
      </c>
      <c r="F80" s="25">
        <f>G80+H80+I80+J80</f>
        <v>14353.2</v>
      </c>
      <c r="G80" s="25">
        <v>3588.3</v>
      </c>
      <c r="H80" s="25">
        <v>3588.3</v>
      </c>
      <c r="I80" s="25">
        <v>3588.3</v>
      </c>
      <c r="J80" s="25">
        <v>3588.3</v>
      </c>
      <c r="K80" s="24"/>
    </row>
    <row r="81" spans="1:11" ht="18.75" x14ac:dyDescent="0.25">
      <c r="A81" s="69" t="s">
        <v>93</v>
      </c>
      <c r="B81" s="66">
        <f t="shared" si="1"/>
        <v>47</v>
      </c>
      <c r="C81" s="70" t="s">
        <v>130</v>
      </c>
      <c r="D81" s="24">
        <v>1476.1</v>
      </c>
      <c r="E81" s="24">
        <v>2808.2</v>
      </c>
      <c r="F81" s="24">
        <f t="shared" ref="F81:F114" si="10">G81+H81+I81+J81</f>
        <v>3157.6</v>
      </c>
      <c r="G81" s="24">
        <v>789.4</v>
      </c>
      <c r="H81" s="24">
        <v>789.4</v>
      </c>
      <c r="I81" s="24">
        <v>789.4</v>
      </c>
      <c r="J81" s="24">
        <v>789.4</v>
      </c>
      <c r="K81" s="24"/>
    </row>
    <row r="82" spans="1:11" ht="18.75" x14ac:dyDescent="0.25">
      <c r="A82" s="69" t="s">
        <v>348</v>
      </c>
      <c r="B82" s="66">
        <f t="shared" si="1"/>
        <v>48</v>
      </c>
      <c r="C82" s="70" t="s">
        <v>131</v>
      </c>
      <c r="D82" s="24">
        <v>94.6</v>
      </c>
      <c r="E82" s="24">
        <v>105</v>
      </c>
      <c r="F82" s="20">
        <f>G82+H82+I82+J82</f>
        <v>80</v>
      </c>
      <c r="G82" s="20">
        <f t="shared" ref="G82:I82" si="11">G83+G84+G85</f>
        <v>20</v>
      </c>
      <c r="H82" s="20">
        <f t="shared" si="11"/>
        <v>20</v>
      </c>
      <c r="I82" s="20">
        <f t="shared" si="11"/>
        <v>20</v>
      </c>
      <c r="J82" s="20">
        <f>J83+J84+J85</f>
        <v>20</v>
      </c>
      <c r="K82" s="24"/>
    </row>
    <row r="83" spans="1:11" ht="18.75" x14ac:dyDescent="0.25">
      <c r="A83" s="73" t="s">
        <v>354</v>
      </c>
      <c r="B83" s="66">
        <f t="shared" si="1"/>
        <v>49</v>
      </c>
      <c r="C83" s="76" t="s">
        <v>349</v>
      </c>
      <c r="D83" s="24"/>
      <c r="E83" s="24"/>
      <c r="F83" s="21">
        <f t="shared" si="10"/>
        <v>60</v>
      </c>
      <c r="G83" s="21">
        <v>15</v>
      </c>
      <c r="H83" s="21">
        <v>15</v>
      </c>
      <c r="I83" s="21">
        <v>15</v>
      </c>
      <c r="J83" s="21">
        <v>15</v>
      </c>
      <c r="K83" s="24"/>
    </row>
    <row r="84" spans="1:11" ht="18.75" x14ac:dyDescent="0.25">
      <c r="A84" s="73" t="s">
        <v>353</v>
      </c>
      <c r="B84" s="66">
        <f t="shared" ref="B84:B86" si="12">B83+1</f>
        <v>50</v>
      </c>
      <c r="C84" s="76" t="s">
        <v>350</v>
      </c>
      <c r="D84" s="24"/>
      <c r="E84" s="24"/>
      <c r="F84" s="21">
        <f t="shared" si="10"/>
        <v>10</v>
      </c>
      <c r="G84" s="21">
        <v>2.5</v>
      </c>
      <c r="H84" s="21">
        <v>2.5</v>
      </c>
      <c r="I84" s="21">
        <v>2.5</v>
      </c>
      <c r="J84" s="21">
        <v>2.5</v>
      </c>
      <c r="K84" s="24"/>
    </row>
    <row r="85" spans="1:11" ht="18.75" x14ac:dyDescent="0.25">
      <c r="A85" s="73" t="s">
        <v>352</v>
      </c>
      <c r="B85" s="66">
        <f t="shared" si="12"/>
        <v>51</v>
      </c>
      <c r="C85" s="76" t="s">
        <v>351</v>
      </c>
      <c r="D85" s="24"/>
      <c r="E85" s="24"/>
      <c r="F85" s="21">
        <f t="shared" si="10"/>
        <v>10</v>
      </c>
      <c r="G85" s="21">
        <v>2.5</v>
      </c>
      <c r="H85" s="21">
        <v>2.5</v>
      </c>
      <c r="I85" s="21">
        <v>2.5</v>
      </c>
      <c r="J85" s="21">
        <v>2.5</v>
      </c>
      <c r="K85" s="24"/>
    </row>
    <row r="86" spans="1:11" ht="18.75" x14ac:dyDescent="0.25">
      <c r="A86" s="69" t="s">
        <v>97</v>
      </c>
      <c r="B86" s="66">
        <f t="shared" si="12"/>
        <v>52</v>
      </c>
      <c r="C86" s="70" t="s">
        <v>132</v>
      </c>
      <c r="D86" s="24">
        <v>328.1</v>
      </c>
      <c r="E86" s="24">
        <v>570.6</v>
      </c>
      <c r="F86" s="24">
        <f t="shared" si="10"/>
        <v>380</v>
      </c>
      <c r="G86" s="24">
        <v>100</v>
      </c>
      <c r="H86" s="24">
        <v>80</v>
      </c>
      <c r="I86" s="24">
        <v>100</v>
      </c>
      <c r="J86" s="24">
        <v>100</v>
      </c>
      <c r="K86" s="24"/>
    </row>
    <row r="87" spans="1:11" ht="18.75" x14ac:dyDescent="0.25">
      <c r="A87" s="69" t="s">
        <v>99</v>
      </c>
      <c r="B87" s="66">
        <f t="shared" ref="B87:B114" si="13">B86+1</f>
        <v>53</v>
      </c>
      <c r="C87" s="70" t="s">
        <v>133</v>
      </c>
      <c r="D87" s="24"/>
      <c r="E87" s="24"/>
      <c r="F87" s="24">
        <f t="shared" si="10"/>
        <v>0</v>
      </c>
      <c r="G87" s="24"/>
      <c r="H87" s="24"/>
      <c r="I87" s="24"/>
      <c r="J87" s="24"/>
      <c r="K87" s="24"/>
    </row>
    <row r="88" spans="1:11" ht="18.75" x14ac:dyDescent="0.25">
      <c r="A88" s="69" t="s">
        <v>324</v>
      </c>
      <c r="B88" s="66">
        <f t="shared" si="13"/>
        <v>54</v>
      </c>
      <c r="C88" s="70" t="s">
        <v>134</v>
      </c>
      <c r="D88" s="20">
        <f>SUM(D89:D102)</f>
        <v>317.39999999999998</v>
      </c>
      <c r="E88" s="20">
        <f>SUM(E89:E108)</f>
        <v>866</v>
      </c>
      <c r="F88" s="20">
        <f t="shared" si="10"/>
        <v>514.90000000000009</v>
      </c>
      <c r="G88" s="20">
        <f>SUM(G89:G99)</f>
        <v>129.80000000000001</v>
      </c>
      <c r="H88" s="20">
        <f t="shared" ref="H88:J88" si="14">SUM(H89:H99)</f>
        <v>126.9</v>
      </c>
      <c r="I88" s="20">
        <f t="shared" si="14"/>
        <v>129.80000000000001</v>
      </c>
      <c r="J88" s="20">
        <f t="shared" si="14"/>
        <v>128.4</v>
      </c>
      <c r="K88" s="24"/>
    </row>
    <row r="89" spans="1:11" ht="18.75" x14ac:dyDescent="0.25">
      <c r="A89" s="91" t="s">
        <v>284</v>
      </c>
      <c r="B89" s="66">
        <f t="shared" si="13"/>
        <v>55</v>
      </c>
      <c r="C89" s="76" t="s">
        <v>304</v>
      </c>
      <c r="D89" s="21">
        <v>2.2000000000000002</v>
      </c>
      <c r="E89" s="21">
        <v>2.2000000000000002</v>
      </c>
      <c r="F89" s="21">
        <f>G89+H89+I89+J89</f>
        <v>0</v>
      </c>
      <c r="G89" s="21">
        <v>0</v>
      </c>
      <c r="H89" s="21">
        <v>0</v>
      </c>
      <c r="I89" s="21">
        <v>0</v>
      </c>
      <c r="J89" s="21">
        <v>0</v>
      </c>
      <c r="K89" s="21"/>
    </row>
    <row r="90" spans="1:11" ht="18.75" x14ac:dyDescent="0.25">
      <c r="A90" s="91" t="s">
        <v>285</v>
      </c>
      <c r="B90" s="66">
        <f t="shared" si="13"/>
        <v>56</v>
      </c>
      <c r="C90" s="76" t="s">
        <v>305</v>
      </c>
      <c r="D90" s="21">
        <v>97.9</v>
      </c>
      <c r="E90" s="21">
        <v>53</v>
      </c>
      <c r="F90" s="21">
        <f t="shared" ref="F90:F110" si="15">G90+H90+I90+J90</f>
        <v>0</v>
      </c>
      <c r="G90" s="21">
        <v>0</v>
      </c>
      <c r="H90" s="21">
        <v>0</v>
      </c>
      <c r="I90" s="21">
        <v>0</v>
      </c>
      <c r="J90" s="21">
        <v>0</v>
      </c>
      <c r="K90" s="21"/>
    </row>
    <row r="91" spans="1:11" ht="18.75" x14ac:dyDescent="0.25">
      <c r="A91" s="91" t="s">
        <v>286</v>
      </c>
      <c r="B91" s="66">
        <f t="shared" si="13"/>
        <v>57</v>
      </c>
      <c r="C91" s="76" t="s">
        <v>306</v>
      </c>
      <c r="D91" s="21">
        <v>3.1</v>
      </c>
      <c r="E91" s="21">
        <v>0</v>
      </c>
      <c r="F91" s="21">
        <f t="shared" si="15"/>
        <v>0</v>
      </c>
      <c r="G91" s="21">
        <v>0</v>
      </c>
      <c r="H91" s="21">
        <v>0</v>
      </c>
      <c r="I91" s="21">
        <v>0</v>
      </c>
      <c r="J91" s="21">
        <v>0</v>
      </c>
      <c r="K91" s="21"/>
    </row>
    <row r="92" spans="1:11" ht="18.75" x14ac:dyDescent="0.25">
      <c r="A92" s="91" t="s">
        <v>287</v>
      </c>
      <c r="B92" s="66">
        <f t="shared" si="13"/>
        <v>58</v>
      </c>
      <c r="C92" s="76" t="s">
        <v>307</v>
      </c>
      <c r="D92" s="21">
        <v>16.5</v>
      </c>
      <c r="E92" s="21">
        <v>20</v>
      </c>
      <c r="F92" s="21">
        <f t="shared" si="15"/>
        <v>24</v>
      </c>
      <c r="G92" s="21">
        <v>6</v>
      </c>
      <c r="H92" s="21">
        <v>6</v>
      </c>
      <c r="I92" s="21">
        <v>6</v>
      </c>
      <c r="J92" s="21">
        <v>6</v>
      </c>
      <c r="K92" s="21"/>
    </row>
    <row r="93" spans="1:11" ht="18.75" x14ac:dyDescent="0.25">
      <c r="A93" s="91" t="s">
        <v>288</v>
      </c>
      <c r="B93" s="66">
        <f t="shared" si="13"/>
        <v>59</v>
      </c>
      <c r="C93" s="76" t="s">
        <v>308</v>
      </c>
      <c r="D93" s="21">
        <v>92.7</v>
      </c>
      <c r="E93" s="21">
        <v>647.70000000000005</v>
      </c>
      <c r="F93" s="21">
        <f t="shared" si="15"/>
        <v>450.5</v>
      </c>
      <c r="G93" s="21">
        <v>112</v>
      </c>
      <c r="H93" s="21">
        <v>112.5</v>
      </c>
      <c r="I93" s="21">
        <v>112</v>
      </c>
      <c r="J93" s="21">
        <v>114</v>
      </c>
      <c r="K93" s="21"/>
    </row>
    <row r="94" spans="1:11" ht="18.75" x14ac:dyDescent="0.25">
      <c r="A94" s="91" t="s">
        <v>289</v>
      </c>
      <c r="B94" s="66">
        <f t="shared" si="13"/>
        <v>60</v>
      </c>
      <c r="C94" s="76" t="s">
        <v>309</v>
      </c>
      <c r="D94" s="21">
        <v>15.5</v>
      </c>
      <c r="E94" s="21">
        <v>16.899999999999999</v>
      </c>
      <c r="F94" s="21">
        <f t="shared" si="15"/>
        <v>15.4</v>
      </c>
      <c r="G94" s="21">
        <v>3.8</v>
      </c>
      <c r="H94" s="21">
        <v>3.9</v>
      </c>
      <c r="I94" s="21">
        <v>3.8</v>
      </c>
      <c r="J94" s="21">
        <v>3.9</v>
      </c>
      <c r="K94" s="21"/>
    </row>
    <row r="95" spans="1:11" ht="18.75" x14ac:dyDescent="0.25">
      <c r="A95" s="91" t="s">
        <v>290</v>
      </c>
      <c r="B95" s="66">
        <f t="shared" si="13"/>
        <v>61</v>
      </c>
      <c r="C95" s="76" t="s">
        <v>310</v>
      </c>
      <c r="D95" s="21">
        <v>1</v>
      </c>
      <c r="E95" s="21">
        <v>0</v>
      </c>
      <c r="F95" s="21">
        <f t="shared" si="15"/>
        <v>4</v>
      </c>
      <c r="G95" s="21">
        <v>2</v>
      </c>
      <c r="H95" s="21">
        <v>0</v>
      </c>
      <c r="I95" s="21">
        <v>2</v>
      </c>
      <c r="J95" s="21">
        <v>0</v>
      </c>
      <c r="K95" s="21"/>
    </row>
    <row r="96" spans="1:11" ht="18.75" x14ac:dyDescent="0.25">
      <c r="A96" s="91" t="s">
        <v>291</v>
      </c>
      <c r="B96" s="66">
        <f t="shared" si="13"/>
        <v>62</v>
      </c>
      <c r="C96" s="76" t="s">
        <v>311</v>
      </c>
      <c r="D96" s="21">
        <v>8.6999999999999993</v>
      </c>
      <c r="E96" s="21">
        <v>14.4</v>
      </c>
      <c r="F96" s="21">
        <f t="shared" si="15"/>
        <v>18</v>
      </c>
      <c r="G96" s="21">
        <v>4.5</v>
      </c>
      <c r="H96" s="21">
        <v>4.5</v>
      </c>
      <c r="I96" s="21">
        <v>4.5</v>
      </c>
      <c r="J96" s="21">
        <v>4.5</v>
      </c>
      <c r="K96" s="21"/>
    </row>
    <row r="97" spans="1:11" ht="18.75" x14ac:dyDescent="0.25">
      <c r="A97" s="91" t="s">
        <v>292</v>
      </c>
      <c r="B97" s="66">
        <f t="shared" si="13"/>
        <v>63</v>
      </c>
      <c r="C97" s="76" t="s">
        <v>312</v>
      </c>
      <c r="D97" s="21">
        <v>6.9</v>
      </c>
      <c r="E97" s="21">
        <v>4</v>
      </c>
      <c r="F97" s="21">
        <f t="shared" si="15"/>
        <v>0</v>
      </c>
      <c r="G97" s="21">
        <v>0</v>
      </c>
      <c r="H97" s="21">
        <v>0</v>
      </c>
      <c r="I97" s="21">
        <v>0</v>
      </c>
      <c r="J97" s="21">
        <v>0</v>
      </c>
      <c r="K97" s="21"/>
    </row>
    <row r="98" spans="1:11" ht="18.75" x14ac:dyDescent="0.25">
      <c r="A98" s="91" t="s">
        <v>293</v>
      </c>
      <c r="B98" s="66">
        <f t="shared" si="13"/>
        <v>64</v>
      </c>
      <c r="C98" s="76" t="s">
        <v>313</v>
      </c>
      <c r="D98" s="21">
        <v>2.2000000000000002</v>
      </c>
      <c r="E98" s="21">
        <v>0</v>
      </c>
      <c r="F98" s="21">
        <f t="shared" si="15"/>
        <v>0</v>
      </c>
      <c r="G98" s="21">
        <v>0</v>
      </c>
      <c r="H98" s="21">
        <v>0</v>
      </c>
      <c r="I98" s="21">
        <v>0</v>
      </c>
      <c r="J98" s="21">
        <v>0</v>
      </c>
      <c r="K98" s="21"/>
    </row>
    <row r="99" spans="1:11" ht="18.75" x14ac:dyDescent="0.25">
      <c r="A99" s="91" t="s">
        <v>294</v>
      </c>
      <c r="B99" s="66">
        <f t="shared" si="13"/>
        <v>65</v>
      </c>
      <c r="C99" s="76" t="s">
        <v>314</v>
      </c>
      <c r="D99" s="21">
        <v>1.7</v>
      </c>
      <c r="E99" s="21">
        <v>1.6</v>
      </c>
      <c r="F99" s="21">
        <f t="shared" si="15"/>
        <v>3</v>
      </c>
      <c r="G99" s="21">
        <v>1.5</v>
      </c>
      <c r="H99" s="21">
        <v>0</v>
      </c>
      <c r="I99" s="21">
        <v>1.5</v>
      </c>
      <c r="J99" s="21">
        <v>0</v>
      </c>
      <c r="K99" s="21"/>
    </row>
    <row r="100" spans="1:11" ht="18.75" x14ac:dyDescent="0.25">
      <c r="A100" s="91" t="s">
        <v>295</v>
      </c>
      <c r="B100" s="66">
        <f t="shared" si="13"/>
        <v>66</v>
      </c>
      <c r="C100" s="76" t="s">
        <v>315</v>
      </c>
      <c r="D100" s="21">
        <v>28.7</v>
      </c>
      <c r="E100" s="21">
        <v>33.799999999999997</v>
      </c>
      <c r="F100" s="21">
        <f t="shared" si="15"/>
        <v>35.200000000000003</v>
      </c>
      <c r="G100" s="21">
        <v>8.8000000000000007</v>
      </c>
      <c r="H100" s="21">
        <v>8.8000000000000007</v>
      </c>
      <c r="I100" s="21">
        <v>8.8000000000000007</v>
      </c>
      <c r="J100" s="21">
        <v>8.8000000000000007</v>
      </c>
      <c r="K100" s="21"/>
    </row>
    <row r="101" spans="1:11" ht="18.75" x14ac:dyDescent="0.25">
      <c r="A101" s="91" t="s">
        <v>296</v>
      </c>
      <c r="B101" s="66">
        <f t="shared" si="13"/>
        <v>67</v>
      </c>
      <c r="C101" s="76" t="s">
        <v>316</v>
      </c>
      <c r="D101" s="21">
        <v>25.2</v>
      </c>
      <c r="E101" s="21">
        <v>13.8</v>
      </c>
      <c r="F101" s="21">
        <f t="shared" si="15"/>
        <v>12</v>
      </c>
      <c r="G101" s="21">
        <v>3</v>
      </c>
      <c r="H101" s="21">
        <v>3</v>
      </c>
      <c r="I101" s="21">
        <v>3</v>
      </c>
      <c r="J101" s="21">
        <v>3</v>
      </c>
      <c r="K101" s="21"/>
    </row>
    <row r="102" spans="1:11" ht="18.75" x14ac:dyDescent="0.25">
      <c r="A102" s="91" t="s">
        <v>297</v>
      </c>
      <c r="B102" s="66">
        <f t="shared" si="13"/>
        <v>68</v>
      </c>
      <c r="C102" s="76" t="s">
        <v>317</v>
      </c>
      <c r="D102" s="21">
        <v>15.1</v>
      </c>
      <c r="E102" s="21">
        <v>0</v>
      </c>
      <c r="F102" s="21">
        <f t="shared" si="15"/>
        <v>0</v>
      </c>
      <c r="G102" s="21">
        <v>0</v>
      </c>
      <c r="H102" s="21">
        <v>0</v>
      </c>
      <c r="I102" s="21">
        <v>0</v>
      </c>
      <c r="J102" s="21">
        <v>0</v>
      </c>
      <c r="K102" s="21"/>
    </row>
    <row r="103" spans="1:11" ht="18.75" x14ac:dyDescent="0.25">
      <c r="A103" s="73" t="s">
        <v>325</v>
      </c>
      <c r="B103" s="66">
        <f t="shared" si="13"/>
        <v>69</v>
      </c>
      <c r="C103" s="76" t="s">
        <v>318</v>
      </c>
      <c r="D103" s="21">
        <v>0</v>
      </c>
      <c r="E103" s="21">
        <v>24</v>
      </c>
      <c r="F103" s="21">
        <f t="shared" si="15"/>
        <v>6</v>
      </c>
      <c r="G103" s="21">
        <v>1.5</v>
      </c>
      <c r="H103" s="21">
        <v>1.5</v>
      </c>
      <c r="I103" s="21">
        <v>1.5</v>
      </c>
      <c r="J103" s="21">
        <v>1.5</v>
      </c>
      <c r="K103" s="21"/>
    </row>
    <row r="104" spans="1:11" ht="18.75" x14ac:dyDescent="0.25">
      <c r="A104" s="91" t="s">
        <v>298</v>
      </c>
      <c r="B104" s="66">
        <f t="shared" si="13"/>
        <v>70</v>
      </c>
      <c r="C104" s="76" t="s">
        <v>319</v>
      </c>
      <c r="D104" s="21">
        <v>0</v>
      </c>
      <c r="E104" s="21">
        <v>9</v>
      </c>
      <c r="F104" s="21">
        <f t="shared" si="15"/>
        <v>9</v>
      </c>
      <c r="G104" s="21">
        <v>2.2999999999999998</v>
      </c>
      <c r="H104" s="21">
        <v>2.2000000000000002</v>
      </c>
      <c r="I104" s="21">
        <v>2.2999999999999998</v>
      </c>
      <c r="J104" s="21">
        <v>2.2000000000000002</v>
      </c>
      <c r="K104" s="21"/>
    </row>
    <row r="105" spans="1:11" ht="18.75" x14ac:dyDescent="0.25">
      <c r="A105" s="91" t="s">
        <v>299</v>
      </c>
      <c r="B105" s="66">
        <f t="shared" si="13"/>
        <v>71</v>
      </c>
      <c r="C105" s="76" t="s">
        <v>320</v>
      </c>
      <c r="D105" s="21">
        <v>0</v>
      </c>
      <c r="E105" s="21">
        <v>9.6999999999999993</v>
      </c>
      <c r="F105" s="21">
        <f t="shared" si="15"/>
        <v>10</v>
      </c>
      <c r="G105" s="21">
        <v>2.5</v>
      </c>
      <c r="H105" s="21">
        <v>2.5</v>
      </c>
      <c r="I105" s="21">
        <v>2.5</v>
      </c>
      <c r="J105" s="21">
        <v>2.5</v>
      </c>
      <c r="K105" s="21"/>
    </row>
    <row r="106" spans="1:11" ht="18.75" x14ac:dyDescent="0.25">
      <c r="A106" s="91" t="s">
        <v>300</v>
      </c>
      <c r="B106" s="66">
        <f t="shared" si="13"/>
        <v>72</v>
      </c>
      <c r="C106" s="76" t="s">
        <v>321</v>
      </c>
      <c r="D106" s="21">
        <v>0</v>
      </c>
      <c r="E106" s="21">
        <v>8</v>
      </c>
      <c r="F106" s="21">
        <f t="shared" si="15"/>
        <v>8</v>
      </c>
      <c r="G106" s="21">
        <v>2</v>
      </c>
      <c r="H106" s="21">
        <v>2</v>
      </c>
      <c r="I106" s="21">
        <v>2</v>
      </c>
      <c r="J106" s="21">
        <v>2</v>
      </c>
      <c r="K106" s="21"/>
    </row>
    <row r="107" spans="1:11" ht="18.75" x14ac:dyDescent="0.25">
      <c r="A107" s="91" t="s">
        <v>301</v>
      </c>
      <c r="B107" s="66">
        <f t="shared" si="13"/>
        <v>73</v>
      </c>
      <c r="C107" s="76" t="s">
        <v>322</v>
      </c>
      <c r="D107" s="21">
        <v>0</v>
      </c>
      <c r="E107" s="21">
        <v>3.8</v>
      </c>
      <c r="F107" s="21">
        <f t="shared" si="15"/>
        <v>4</v>
      </c>
      <c r="G107" s="21">
        <v>4</v>
      </c>
      <c r="H107" s="21">
        <v>0</v>
      </c>
      <c r="I107" s="21">
        <v>0</v>
      </c>
      <c r="J107" s="21">
        <v>0</v>
      </c>
      <c r="K107" s="21"/>
    </row>
    <row r="108" spans="1:11" ht="18.75" x14ac:dyDescent="0.25">
      <c r="A108" s="91" t="s">
        <v>302</v>
      </c>
      <c r="B108" s="66">
        <f t="shared" si="13"/>
        <v>74</v>
      </c>
      <c r="C108" s="76" t="s">
        <v>323</v>
      </c>
      <c r="D108" s="21">
        <v>0</v>
      </c>
      <c r="E108" s="21">
        <v>4.0999999999999996</v>
      </c>
      <c r="F108" s="21">
        <f t="shared" si="15"/>
        <v>4.4000000000000004</v>
      </c>
      <c r="G108" s="21">
        <v>1.1000000000000001</v>
      </c>
      <c r="H108" s="21">
        <v>1.1000000000000001</v>
      </c>
      <c r="I108" s="21">
        <v>1.1000000000000001</v>
      </c>
      <c r="J108" s="21">
        <v>1.1000000000000001</v>
      </c>
      <c r="K108" s="21"/>
    </row>
    <row r="109" spans="1:11" ht="18.75" x14ac:dyDescent="0.25">
      <c r="A109" s="69" t="s">
        <v>346</v>
      </c>
      <c r="B109" s="66">
        <f t="shared" si="13"/>
        <v>75</v>
      </c>
      <c r="C109" s="90" t="s">
        <v>135</v>
      </c>
      <c r="D109" s="20">
        <v>8.6999999999999993</v>
      </c>
      <c r="E109" s="20">
        <v>15.3</v>
      </c>
      <c r="F109" s="20">
        <f t="shared" si="15"/>
        <v>10</v>
      </c>
      <c r="G109" s="20">
        <f>G110</f>
        <v>2.5</v>
      </c>
      <c r="H109" s="20">
        <f t="shared" ref="H109:J109" si="16">H110</f>
        <v>2.5</v>
      </c>
      <c r="I109" s="20">
        <f t="shared" si="16"/>
        <v>2.5</v>
      </c>
      <c r="J109" s="20">
        <f t="shared" si="16"/>
        <v>2.5</v>
      </c>
      <c r="K109" s="24"/>
    </row>
    <row r="110" spans="1:11" ht="18.75" x14ac:dyDescent="0.25">
      <c r="A110" s="73" t="s">
        <v>347</v>
      </c>
      <c r="B110" s="66">
        <f t="shared" si="13"/>
        <v>76</v>
      </c>
      <c r="C110" s="93" t="s">
        <v>345</v>
      </c>
      <c r="D110" s="24">
        <v>8.6999999999999993</v>
      </c>
      <c r="E110" s="24">
        <v>15.3</v>
      </c>
      <c r="F110" s="21">
        <f t="shared" si="15"/>
        <v>10</v>
      </c>
      <c r="G110" s="21">
        <v>2.5</v>
      </c>
      <c r="H110" s="24">
        <v>2.5</v>
      </c>
      <c r="I110" s="24">
        <v>2.5</v>
      </c>
      <c r="J110" s="24">
        <v>2.5</v>
      </c>
      <c r="K110" s="24"/>
    </row>
    <row r="111" spans="1:11" ht="18.75" x14ac:dyDescent="0.25">
      <c r="A111" s="69" t="s">
        <v>103</v>
      </c>
      <c r="B111" s="66">
        <f t="shared" si="13"/>
        <v>77</v>
      </c>
      <c r="C111" s="90" t="s">
        <v>136</v>
      </c>
      <c r="D111" s="24"/>
      <c r="E111" s="24"/>
      <c r="F111" s="24">
        <f t="shared" si="10"/>
        <v>0</v>
      </c>
      <c r="G111" s="24"/>
      <c r="H111" s="24"/>
      <c r="I111" s="24"/>
      <c r="J111" s="24"/>
      <c r="K111" s="24"/>
    </row>
    <row r="112" spans="1:11" ht="18.75" x14ac:dyDescent="0.25">
      <c r="A112" s="69" t="s">
        <v>105</v>
      </c>
      <c r="B112" s="66">
        <f t="shared" si="13"/>
        <v>78</v>
      </c>
      <c r="C112" s="90" t="s">
        <v>137</v>
      </c>
      <c r="D112" s="24">
        <v>12</v>
      </c>
      <c r="E112" s="24">
        <v>42.7</v>
      </c>
      <c r="F112" s="24">
        <f t="shared" si="10"/>
        <v>40.799999999999997</v>
      </c>
      <c r="G112" s="24">
        <v>10.199999999999999</v>
      </c>
      <c r="H112" s="24">
        <v>10.199999999999999</v>
      </c>
      <c r="I112" s="24">
        <v>10.199999999999999</v>
      </c>
      <c r="J112" s="24">
        <v>10.199999999999999</v>
      </c>
      <c r="K112" s="24"/>
    </row>
    <row r="113" spans="1:11" ht="18.75" x14ac:dyDescent="0.25">
      <c r="A113" s="69" t="s">
        <v>107</v>
      </c>
      <c r="B113" s="66">
        <f t="shared" si="13"/>
        <v>79</v>
      </c>
      <c r="C113" s="90" t="s">
        <v>138</v>
      </c>
      <c r="D113" s="24"/>
      <c r="E113" s="24"/>
      <c r="F113" s="24">
        <f t="shared" si="10"/>
        <v>0</v>
      </c>
      <c r="G113" s="24"/>
      <c r="H113" s="24"/>
      <c r="I113" s="24"/>
      <c r="J113" s="24"/>
      <c r="K113" s="24"/>
    </row>
    <row r="114" spans="1:11" ht="18.75" x14ac:dyDescent="0.25">
      <c r="A114" s="69" t="s">
        <v>360</v>
      </c>
      <c r="B114" s="66">
        <f t="shared" si="13"/>
        <v>80</v>
      </c>
      <c r="C114" s="90" t="s">
        <v>261</v>
      </c>
      <c r="D114" s="24">
        <v>60</v>
      </c>
      <c r="E114" s="24">
        <v>46.9</v>
      </c>
      <c r="F114" s="24">
        <f t="shared" si="10"/>
        <v>10</v>
      </c>
      <c r="G114" s="24">
        <v>2.5</v>
      </c>
      <c r="H114" s="24">
        <v>2.5</v>
      </c>
      <c r="I114" s="24">
        <v>2.5</v>
      </c>
      <c r="J114" s="24">
        <v>2.5</v>
      </c>
      <c r="K114" s="24"/>
    </row>
    <row r="115" spans="1:11" ht="18.75" x14ac:dyDescent="0.25">
      <c r="A115" s="77" t="s">
        <v>139</v>
      </c>
      <c r="B115" s="62">
        <f>B114+1</f>
        <v>81</v>
      </c>
      <c r="C115" s="75">
        <v>1140</v>
      </c>
      <c r="D115" s="53">
        <f>D116+D151+D159</f>
        <v>5763.7</v>
      </c>
      <c r="E115" s="53">
        <f>E116+E151+E159</f>
        <v>5681.6</v>
      </c>
      <c r="F115" s="53">
        <f>F116+F151+F159</f>
        <v>5604.3</v>
      </c>
      <c r="G115" s="53">
        <f>G116+G151</f>
        <v>1570.1</v>
      </c>
      <c r="H115" s="53">
        <f>H116+H151+H159</f>
        <v>1275.8</v>
      </c>
      <c r="I115" s="53">
        <f>I116+I151+I159</f>
        <v>1244.5999999999999</v>
      </c>
      <c r="J115" s="53">
        <f>J116+J151</f>
        <v>1513.8</v>
      </c>
      <c r="K115" s="53"/>
    </row>
    <row r="116" spans="1:11" ht="18.75" x14ac:dyDescent="0.25">
      <c r="A116" s="77" t="s">
        <v>140</v>
      </c>
      <c r="B116" s="62">
        <f>B115+1</f>
        <v>82</v>
      </c>
      <c r="C116" s="75">
        <v>1150</v>
      </c>
      <c r="D116" s="53">
        <f>D117+D118+D119+D123+D124+D125+D147+D148+D149+D150</f>
        <v>3568.7</v>
      </c>
      <c r="E116" s="53">
        <f>E117+E118+E119+E123+E124+E125+E147+E148+E149</f>
        <v>4950</v>
      </c>
      <c r="F116" s="53">
        <f>F117+F118+F119+F123+F124+F125+F147+F148+F149+F150+F159</f>
        <v>4500</v>
      </c>
      <c r="G116" s="53">
        <f>G117+G118+G119+G123+G124+G125+G147+G148+G149</f>
        <v>1125</v>
      </c>
      <c r="H116" s="53">
        <f>H117+H118+H119+H123+H124+H125+H147+H148+H149</f>
        <v>1125</v>
      </c>
      <c r="I116" s="53">
        <f>I117+I118+I119+I123+I124+I125+I147+I148+I149</f>
        <v>1125</v>
      </c>
      <c r="J116" s="53">
        <f>J117+J118+J119+J123+J124+J125+J147+J148+J149++J159</f>
        <v>1125</v>
      </c>
      <c r="K116" s="53"/>
    </row>
    <row r="117" spans="1:11" ht="18.75" x14ac:dyDescent="0.25">
      <c r="A117" s="69" t="s">
        <v>91</v>
      </c>
      <c r="B117" s="66">
        <f>B116+1</f>
        <v>83</v>
      </c>
      <c r="C117" s="70" t="s">
        <v>141</v>
      </c>
      <c r="D117" s="24">
        <v>60</v>
      </c>
      <c r="E117" s="24">
        <v>550</v>
      </c>
      <c r="F117" s="24">
        <f t="shared" ref="F117:F150" si="17">G117+H117+I117+J117</f>
        <v>0</v>
      </c>
      <c r="G117" s="24"/>
      <c r="H117" s="24"/>
      <c r="I117" s="24"/>
      <c r="J117" s="24"/>
      <c r="K117" s="24"/>
    </row>
    <row r="118" spans="1:11" ht="18.75" x14ac:dyDescent="0.25">
      <c r="A118" s="69" t="s">
        <v>93</v>
      </c>
      <c r="B118" s="66">
        <f t="shared" ref="B118:B207" si="18">B117+1</f>
        <v>84</v>
      </c>
      <c r="C118" s="70" t="s">
        <v>142</v>
      </c>
      <c r="D118" s="24">
        <v>11.4</v>
      </c>
      <c r="E118" s="24">
        <v>0</v>
      </c>
      <c r="F118" s="24">
        <f t="shared" si="17"/>
        <v>0</v>
      </c>
      <c r="G118" s="24"/>
      <c r="H118" s="24"/>
      <c r="I118" s="24"/>
      <c r="J118" s="24"/>
      <c r="K118" s="24"/>
    </row>
    <row r="119" spans="1:11" ht="18.75" x14ac:dyDescent="0.25">
      <c r="A119" s="69" t="s">
        <v>95</v>
      </c>
      <c r="B119" s="66">
        <f t="shared" si="18"/>
        <v>85</v>
      </c>
      <c r="C119" s="70" t="s">
        <v>143</v>
      </c>
      <c r="D119" s="24">
        <v>23.4</v>
      </c>
      <c r="E119" s="24">
        <v>0</v>
      </c>
      <c r="F119" s="24">
        <f t="shared" si="17"/>
        <v>0</v>
      </c>
      <c r="G119" s="24">
        <f>G120+G121+G122</f>
        <v>0</v>
      </c>
      <c r="H119" s="24">
        <f t="shared" ref="H119:J119" si="19">H120+H121+H122</f>
        <v>0</v>
      </c>
      <c r="I119" s="24">
        <f t="shared" si="19"/>
        <v>0</v>
      </c>
      <c r="J119" s="24">
        <f t="shared" si="19"/>
        <v>0</v>
      </c>
      <c r="K119" s="24"/>
    </row>
    <row r="120" spans="1:11" ht="18.75" x14ac:dyDescent="0.25">
      <c r="A120" s="92" t="s">
        <v>354</v>
      </c>
      <c r="B120" s="66">
        <f t="shared" si="18"/>
        <v>86</v>
      </c>
      <c r="C120" s="93" t="s">
        <v>355</v>
      </c>
      <c r="D120" s="24"/>
      <c r="E120" s="24"/>
      <c r="F120" s="24">
        <f t="shared" si="17"/>
        <v>0</v>
      </c>
      <c r="G120" s="24"/>
      <c r="H120" s="24"/>
      <c r="I120" s="24"/>
      <c r="J120" s="24"/>
      <c r="K120" s="24"/>
    </row>
    <row r="121" spans="1:11" ht="18.75" x14ac:dyDescent="0.25">
      <c r="A121" s="92" t="s">
        <v>353</v>
      </c>
      <c r="B121" s="66">
        <f t="shared" si="18"/>
        <v>87</v>
      </c>
      <c r="C121" s="93" t="s">
        <v>356</v>
      </c>
      <c r="D121" s="24"/>
      <c r="E121" s="24"/>
      <c r="F121" s="24">
        <f t="shared" si="17"/>
        <v>0</v>
      </c>
      <c r="G121" s="24"/>
      <c r="H121" s="24"/>
      <c r="I121" s="24"/>
      <c r="J121" s="24"/>
      <c r="K121" s="24"/>
    </row>
    <row r="122" spans="1:11" ht="18.75" x14ac:dyDescent="0.25">
      <c r="A122" s="92" t="s">
        <v>358</v>
      </c>
      <c r="B122" s="66">
        <f t="shared" si="18"/>
        <v>88</v>
      </c>
      <c r="C122" s="93" t="s">
        <v>357</v>
      </c>
      <c r="D122" s="24"/>
      <c r="E122" s="24"/>
      <c r="F122" s="24">
        <f t="shared" si="17"/>
        <v>0</v>
      </c>
      <c r="G122" s="24"/>
      <c r="H122" s="24"/>
      <c r="I122" s="24"/>
      <c r="J122" s="24"/>
      <c r="K122" s="24"/>
    </row>
    <row r="123" spans="1:11" ht="18.75" x14ac:dyDescent="0.25">
      <c r="A123" s="69" t="s">
        <v>97</v>
      </c>
      <c r="B123" s="66">
        <f t="shared" si="18"/>
        <v>89</v>
      </c>
      <c r="C123" s="70" t="s">
        <v>144</v>
      </c>
      <c r="D123" s="24"/>
      <c r="E123" s="24"/>
      <c r="F123" s="24"/>
      <c r="G123" s="24"/>
      <c r="H123" s="24"/>
      <c r="I123" s="24"/>
      <c r="J123" s="24"/>
      <c r="K123" s="24"/>
    </row>
    <row r="124" spans="1:11" ht="18.75" x14ac:dyDescent="0.25">
      <c r="A124" s="69" t="s">
        <v>99</v>
      </c>
      <c r="B124" s="66">
        <f>B123+1</f>
        <v>90</v>
      </c>
      <c r="C124" s="70" t="s">
        <v>145</v>
      </c>
      <c r="D124" s="24"/>
      <c r="E124" s="24"/>
      <c r="F124" s="24"/>
      <c r="G124" s="24"/>
      <c r="H124" s="24"/>
      <c r="I124" s="24"/>
      <c r="J124" s="24"/>
      <c r="K124" s="24"/>
    </row>
    <row r="125" spans="1:11" ht="18.75" x14ac:dyDescent="0.25">
      <c r="A125" s="69" t="s">
        <v>101</v>
      </c>
      <c r="B125" s="66">
        <f t="shared" si="18"/>
        <v>91</v>
      </c>
      <c r="C125" s="70" t="s">
        <v>146</v>
      </c>
      <c r="D125" s="20">
        <f>SUM(D126:D131)</f>
        <v>45.899999999999991</v>
      </c>
      <c r="E125" s="20">
        <f>SUM(E126:E141)</f>
        <v>400</v>
      </c>
      <c r="F125" s="20">
        <f>G125+H125+I125+J125</f>
        <v>0</v>
      </c>
      <c r="G125" s="20">
        <f>SUM(G126:G146)</f>
        <v>0</v>
      </c>
      <c r="H125" s="20">
        <f t="shared" ref="H125:J125" si="20">SUM(H126:H146)</f>
        <v>0</v>
      </c>
      <c r="I125" s="20">
        <f t="shared" si="20"/>
        <v>0</v>
      </c>
      <c r="J125" s="20">
        <f t="shared" si="20"/>
        <v>0</v>
      </c>
      <c r="K125" s="24"/>
    </row>
    <row r="126" spans="1:11" ht="19.5" x14ac:dyDescent="0.25">
      <c r="A126" s="91" t="s">
        <v>298</v>
      </c>
      <c r="B126" s="66">
        <f t="shared" si="18"/>
        <v>92</v>
      </c>
      <c r="C126" s="72" t="s">
        <v>268</v>
      </c>
      <c r="D126" s="21">
        <v>9</v>
      </c>
      <c r="E126" s="21">
        <v>0</v>
      </c>
      <c r="F126" s="21">
        <f>G126+H126+I126+J126</f>
        <v>0</v>
      </c>
      <c r="G126" s="21"/>
      <c r="H126" s="21"/>
      <c r="I126" s="21"/>
      <c r="J126" s="21"/>
      <c r="K126" s="24"/>
    </row>
    <row r="127" spans="1:11" ht="19.5" x14ac:dyDescent="0.25">
      <c r="A127" s="91" t="s">
        <v>299</v>
      </c>
      <c r="B127" s="66">
        <f t="shared" si="18"/>
        <v>93</v>
      </c>
      <c r="C127" s="72" t="s">
        <v>269</v>
      </c>
      <c r="D127" s="21">
        <v>9.6999999999999993</v>
      </c>
      <c r="E127" s="21">
        <v>0</v>
      </c>
      <c r="F127" s="21">
        <f t="shared" ref="F127:F146" si="21">G127+H127+I127+J127</f>
        <v>0</v>
      </c>
      <c r="G127" s="21"/>
      <c r="H127" s="21"/>
      <c r="I127" s="21"/>
      <c r="J127" s="21"/>
      <c r="K127" s="24"/>
    </row>
    <row r="128" spans="1:11" ht="19.5" x14ac:dyDescent="0.25">
      <c r="A128" s="91" t="s">
        <v>300</v>
      </c>
      <c r="B128" s="66">
        <f t="shared" si="18"/>
        <v>94</v>
      </c>
      <c r="C128" s="72" t="s">
        <v>270</v>
      </c>
      <c r="D128" s="21">
        <v>5.6</v>
      </c>
      <c r="E128" s="21">
        <v>0</v>
      </c>
      <c r="F128" s="21">
        <f t="shared" si="21"/>
        <v>0</v>
      </c>
      <c r="G128" s="21"/>
      <c r="H128" s="21"/>
      <c r="I128" s="21"/>
      <c r="J128" s="21"/>
      <c r="K128" s="24"/>
    </row>
    <row r="129" spans="1:11" ht="19.5" x14ac:dyDescent="0.25">
      <c r="A129" s="91" t="s">
        <v>301</v>
      </c>
      <c r="B129" s="66">
        <f t="shared" si="18"/>
        <v>95</v>
      </c>
      <c r="C129" s="72" t="s">
        <v>271</v>
      </c>
      <c r="D129" s="21">
        <v>3.8</v>
      </c>
      <c r="E129" s="21">
        <v>0</v>
      </c>
      <c r="F129" s="21">
        <f t="shared" si="21"/>
        <v>0</v>
      </c>
      <c r="G129" s="21"/>
      <c r="H129" s="21"/>
      <c r="I129" s="21"/>
      <c r="J129" s="21"/>
      <c r="K129" s="24"/>
    </row>
    <row r="130" spans="1:11" ht="19.5" x14ac:dyDescent="0.25">
      <c r="A130" s="91" t="s">
        <v>302</v>
      </c>
      <c r="B130" s="66">
        <f t="shared" si="18"/>
        <v>96</v>
      </c>
      <c r="C130" s="72" t="s">
        <v>272</v>
      </c>
      <c r="D130" s="21">
        <v>4</v>
      </c>
      <c r="E130" s="21">
        <v>0</v>
      </c>
      <c r="F130" s="21">
        <f t="shared" si="21"/>
        <v>0</v>
      </c>
      <c r="G130" s="21"/>
      <c r="H130" s="21"/>
      <c r="I130" s="21"/>
      <c r="J130" s="21"/>
      <c r="K130" s="24"/>
    </row>
    <row r="131" spans="1:11" ht="19.5" x14ac:dyDescent="0.25">
      <c r="A131" s="91" t="s">
        <v>303</v>
      </c>
      <c r="B131" s="66">
        <f t="shared" si="18"/>
        <v>97</v>
      </c>
      <c r="C131" s="72" t="s">
        <v>273</v>
      </c>
      <c r="D131" s="21">
        <v>13.8</v>
      </c>
      <c r="E131" s="21">
        <v>0</v>
      </c>
      <c r="F131" s="21">
        <f t="shared" si="21"/>
        <v>0</v>
      </c>
      <c r="G131" s="21"/>
      <c r="H131" s="21"/>
      <c r="I131" s="21"/>
      <c r="J131" s="21"/>
      <c r="K131" s="24"/>
    </row>
    <row r="132" spans="1:11" ht="19.5" x14ac:dyDescent="0.25">
      <c r="A132" s="91" t="s">
        <v>326</v>
      </c>
      <c r="B132" s="66">
        <f t="shared" si="18"/>
        <v>98</v>
      </c>
      <c r="C132" s="72" t="s">
        <v>274</v>
      </c>
      <c r="D132" s="21">
        <v>0</v>
      </c>
      <c r="E132" s="21">
        <v>11.6</v>
      </c>
      <c r="F132" s="21">
        <f t="shared" si="21"/>
        <v>0</v>
      </c>
      <c r="G132" s="21"/>
      <c r="H132" s="21"/>
      <c r="I132" s="21"/>
      <c r="J132" s="21"/>
      <c r="K132" s="24"/>
    </row>
    <row r="133" spans="1:11" ht="19.5" x14ac:dyDescent="0.25">
      <c r="A133" s="91" t="s">
        <v>327</v>
      </c>
      <c r="B133" s="66">
        <f t="shared" si="18"/>
        <v>99</v>
      </c>
      <c r="C133" s="72" t="s">
        <v>275</v>
      </c>
      <c r="D133" s="21">
        <v>0</v>
      </c>
      <c r="E133" s="21">
        <v>42.3</v>
      </c>
      <c r="F133" s="21">
        <f t="shared" si="21"/>
        <v>0</v>
      </c>
      <c r="G133" s="21"/>
      <c r="H133" s="21"/>
      <c r="I133" s="21"/>
      <c r="J133" s="21"/>
      <c r="K133" s="24"/>
    </row>
    <row r="134" spans="1:11" ht="19.5" x14ac:dyDescent="0.25">
      <c r="A134" s="91" t="s">
        <v>328</v>
      </c>
      <c r="B134" s="66">
        <f t="shared" si="18"/>
        <v>100</v>
      </c>
      <c r="C134" s="72" t="s">
        <v>276</v>
      </c>
      <c r="D134" s="21">
        <v>0</v>
      </c>
      <c r="E134" s="21">
        <v>89</v>
      </c>
      <c r="F134" s="21">
        <f t="shared" si="21"/>
        <v>0</v>
      </c>
      <c r="G134" s="21"/>
      <c r="H134" s="21"/>
      <c r="I134" s="21"/>
      <c r="J134" s="21"/>
      <c r="K134" s="24"/>
    </row>
    <row r="135" spans="1:11" ht="19.5" x14ac:dyDescent="0.25">
      <c r="A135" s="91" t="s">
        <v>329</v>
      </c>
      <c r="B135" s="66">
        <f t="shared" si="18"/>
        <v>101</v>
      </c>
      <c r="C135" s="72" t="s">
        <v>277</v>
      </c>
      <c r="D135" s="21">
        <v>0</v>
      </c>
      <c r="E135" s="21">
        <v>207.1</v>
      </c>
      <c r="F135" s="21">
        <f t="shared" si="21"/>
        <v>0</v>
      </c>
      <c r="G135" s="21"/>
      <c r="H135" s="21"/>
      <c r="I135" s="21"/>
      <c r="J135" s="21"/>
      <c r="K135" s="24"/>
    </row>
    <row r="136" spans="1:11" ht="19.5" x14ac:dyDescent="0.25">
      <c r="A136" s="91" t="s">
        <v>330</v>
      </c>
      <c r="B136" s="66">
        <f t="shared" si="18"/>
        <v>102</v>
      </c>
      <c r="C136" s="72" t="s">
        <v>278</v>
      </c>
      <c r="D136" s="21">
        <v>0</v>
      </c>
      <c r="E136" s="21">
        <v>50</v>
      </c>
      <c r="F136" s="21">
        <f t="shared" si="21"/>
        <v>0</v>
      </c>
      <c r="G136" s="21"/>
      <c r="H136" s="21"/>
      <c r="I136" s="21"/>
      <c r="J136" s="21"/>
      <c r="K136" s="24"/>
    </row>
    <row r="137" spans="1:11" ht="19.5" x14ac:dyDescent="0.25">
      <c r="A137" s="91" t="s">
        <v>284</v>
      </c>
      <c r="B137" s="66">
        <f t="shared" si="18"/>
        <v>103</v>
      </c>
      <c r="C137" s="72" t="s">
        <v>279</v>
      </c>
      <c r="D137" s="21">
        <v>0</v>
      </c>
      <c r="E137" s="21">
        <v>0</v>
      </c>
      <c r="F137" s="21">
        <f t="shared" si="21"/>
        <v>0</v>
      </c>
      <c r="G137" s="21"/>
      <c r="H137" s="21"/>
      <c r="I137" s="21"/>
      <c r="J137" s="21"/>
      <c r="K137" s="24"/>
    </row>
    <row r="138" spans="1:11" ht="19.5" x14ac:dyDescent="0.25">
      <c r="A138" s="91" t="s">
        <v>331</v>
      </c>
      <c r="B138" s="66">
        <f t="shared" si="18"/>
        <v>104</v>
      </c>
      <c r="C138" s="72" t="s">
        <v>280</v>
      </c>
      <c r="D138" s="21">
        <v>0</v>
      </c>
      <c r="E138" s="21">
        <v>0</v>
      </c>
      <c r="F138" s="21">
        <f t="shared" si="21"/>
        <v>0</v>
      </c>
      <c r="G138" s="21"/>
      <c r="H138" s="21"/>
      <c r="I138" s="21"/>
      <c r="J138" s="21"/>
      <c r="K138" s="24"/>
    </row>
    <row r="139" spans="1:11" ht="19.5" x14ac:dyDescent="0.25">
      <c r="A139" s="91" t="s">
        <v>295</v>
      </c>
      <c r="B139" s="66">
        <f t="shared" si="18"/>
        <v>105</v>
      </c>
      <c r="C139" s="72" t="s">
        <v>281</v>
      </c>
      <c r="D139" s="21">
        <v>0</v>
      </c>
      <c r="E139" s="21">
        <v>0</v>
      </c>
      <c r="F139" s="21">
        <f t="shared" si="21"/>
        <v>0</v>
      </c>
      <c r="G139" s="21"/>
      <c r="H139" s="21"/>
      <c r="I139" s="21"/>
      <c r="J139" s="21"/>
      <c r="K139" s="24"/>
    </row>
    <row r="140" spans="1:11" ht="19.5" x14ac:dyDescent="0.25">
      <c r="A140" s="91" t="s">
        <v>285</v>
      </c>
      <c r="B140" s="66">
        <f t="shared" si="18"/>
        <v>106</v>
      </c>
      <c r="C140" s="72" t="s">
        <v>282</v>
      </c>
      <c r="D140" s="21">
        <v>0</v>
      </c>
      <c r="E140" s="21">
        <v>0</v>
      </c>
      <c r="F140" s="21">
        <f t="shared" si="21"/>
        <v>0</v>
      </c>
      <c r="G140" s="21"/>
      <c r="H140" s="21"/>
      <c r="I140" s="21"/>
      <c r="J140" s="21"/>
      <c r="K140" s="24"/>
    </row>
    <row r="141" spans="1:11" ht="19.5" x14ac:dyDescent="0.25">
      <c r="A141" s="91" t="s">
        <v>289</v>
      </c>
      <c r="B141" s="66">
        <f t="shared" si="18"/>
        <v>107</v>
      </c>
      <c r="C141" s="72" t="s">
        <v>283</v>
      </c>
      <c r="D141" s="21">
        <v>0</v>
      </c>
      <c r="E141" s="21">
        <v>0</v>
      </c>
      <c r="F141" s="21">
        <f t="shared" si="21"/>
        <v>0</v>
      </c>
      <c r="G141" s="21"/>
      <c r="H141" s="21"/>
      <c r="I141" s="21"/>
      <c r="J141" s="21"/>
      <c r="K141" s="24"/>
    </row>
    <row r="142" spans="1:11" ht="19.5" x14ac:dyDescent="0.25">
      <c r="A142" s="91" t="s">
        <v>334</v>
      </c>
      <c r="B142" s="66">
        <f t="shared" si="18"/>
        <v>108</v>
      </c>
      <c r="C142" s="72" t="s">
        <v>332</v>
      </c>
      <c r="D142" s="21">
        <v>0</v>
      </c>
      <c r="E142" s="21">
        <v>0</v>
      </c>
      <c r="F142" s="21">
        <f t="shared" si="21"/>
        <v>0</v>
      </c>
      <c r="G142" s="21"/>
      <c r="H142" s="21"/>
      <c r="I142" s="21"/>
      <c r="J142" s="21"/>
      <c r="K142" s="24"/>
    </row>
    <row r="143" spans="1:11" ht="19.5" x14ac:dyDescent="0.25">
      <c r="A143" s="91" t="s">
        <v>291</v>
      </c>
      <c r="B143" s="66">
        <f t="shared" si="18"/>
        <v>109</v>
      </c>
      <c r="C143" s="72" t="s">
        <v>333</v>
      </c>
      <c r="D143" s="21">
        <v>0</v>
      </c>
      <c r="E143" s="21">
        <v>0</v>
      </c>
      <c r="F143" s="21">
        <f t="shared" si="21"/>
        <v>0</v>
      </c>
      <c r="G143" s="21"/>
      <c r="H143" s="21"/>
      <c r="I143" s="21"/>
      <c r="J143" s="21"/>
      <c r="K143" s="24"/>
    </row>
    <row r="144" spans="1:11" ht="19.5" x14ac:dyDescent="0.25">
      <c r="A144" s="91" t="s">
        <v>337</v>
      </c>
      <c r="B144" s="66">
        <f t="shared" si="18"/>
        <v>110</v>
      </c>
      <c r="C144" s="72" t="s">
        <v>335</v>
      </c>
      <c r="D144" s="21">
        <v>0</v>
      </c>
      <c r="E144" s="21">
        <v>0</v>
      </c>
      <c r="F144" s="21">
        <f t="shared" si="21"/>
        <v>0</v>
      </c>
      <c r="G144" s="21"/>
      <c r="H144" s="21"/>
      <c r="I144" s="21"/>
      <c r="J144" s="21"/>
      <c r="K144" s="24"/>
    </row>
    <row r="145" spans="1:11" ht="19.5" x14ac:dyDescent="0.25">
      <c r="A145" s="91" t="s">
        <v>338</v>
      </c>
      <c r="B145" s="66">
        <f t="shared" si="18"/>
        <v>111</v>
      </c>
      <c r="C145" s="72" t="s">
        <v>336</v>
      </c>
      <c r="D145" s="21">
        <v>0</v>
      </c>
      <c r="E145" s="21">
        <v>0</v>
      </c>
      <c r="F145" s="21">
        <f t="shared" si="21"/>
        <v>0</v>
      </c>
      <c r="G145" s="21"/>
      <c r="H145" s="21"/>
      <c r="I145" s="21"/>
      <c r="J145" s="21"/>
      <c r="K145" s="24"/>
    </row>
    <row r="146" spans="1:11" ht="19.5" x14ac:dyDescent="0.25">
      <c r="A146" s="91" t="s">
        <v>292</v>
      </c>
      <c r="B146" s="66">
        <f t="shared" si="18"/>
        <v>112</v>
      </c>
      <c r="C146" s="72" t="s">
        <v>339</v>
      </c>
      <c r="D146" s="21">
        <v>0</v>
      </c>
      <c r="E146" s="21">
        <v>0</v>
      </c>
      <c r="F146" s="21">
        <f t="shared" si="21"/>
        <v>0</v>
      </c>
      <c r="G146" s="21"/>
      <c r="H146" s="21"/>
      <c r="I146" s="21"/>
      <c r="J146" s="21"/>
      <c r="K146" s="24"/>
    </row>
    <row r="147" spans="1:11" ht="18.75" x14ac:dyDescent="0.25">
      <c r="A147" s="69" t="s">
        <v>103</v>
      </c>
      <c r="B147" s="66">
        <f t="shared" si="18"/>
        <v>113</v>
      </c>
      <c r="C147" s="70" t="s">
        <v>147</v>
      </c>
      <c r="D147" s="24"/>
      <c r="E147" s="24"/>
      <c r="F147" s="24"/>
      <c r="G147" s="24"/>
      <c r="H147" s="24"/>
      <c r="I147" s="24"/>
      <c r="J147" s="24"/>
      <c r="K147" s="24"/>
    </row>
    <row r="148" spans="1:11" ht="18.75" x14ac:dyDescent="0.25">
      <c r="A148" s="69" t="s">
        <v>105</v>
      </c>
      <c r="B148" s="66">
        <f t="shared" si="18"/>
        <v>114</v>
      </c>
      <c r="C148" s="70" t="s">
        <v>148</v>
      </c>
      <c r="D148" s="24">
        <v>28</v>
      </c>
      <c r="E148" s="24"/>
      <c r="F148" s="24">
        <f t="shared" si="17"/>
        <v>0</v>
      </c>
      <c r="G148" s="24"/>
      <c r="H148" s="24"/>
      <c r="I148" s="24"/>
      <c r="J148" s="24"/>
      <c r="K148" s="24"/>
    </row>
    <row r="149" spans="1:11" ht="18.75" x14ac:dyDescent="0.25">
      <c r="A149" s="69" t="s">
        <v>107</v>
      </c>
      <c r="B149" s="66">
        <f t="shared" si="18"/>
        <v>115</v>
      </c>
      <c r="C149" s="70" t="s">
        <v>149</v>
      </c>
      <c r="D149" s="24">
        <v>3400</v>
      </c>
      <c r="E149" s="24">
        <v>4000</v>
      </c>
      <c r="F149" s="24">
        <f t="shared" si="17"/>
        <v>4500</v>
      </c>
      <c r="G149" s="24">
        <v>1125</v>
      </c>
      <c r="H149" s="24">
        <v>1125</v>
      </c>
      <c r="I149" s="24">
        <v>1125</v>
      </c>
      <c r="J149" s="24">
        <v>1125</v>
      </c>
      <c r="K149" s="24"/>
    </row>
    <row r="150" spans="1:11" ht="18.75" x14ac:dyDescent="0.25">
      <c r="A150" s="69" t="s">
        <v>109</v>
      </c>
      <c r="B150" s="66">
        <f t="shared" si="18"/>
        <v>116</v>
      </c>
      <c r="C150" s="70" t="s">
        <v>150</v>
      </c>
      <c r="D150" s="24"/>
      <c r="E150" s="24"/>
      <c r="F150" s="24">
        <f t="shared" si="17"/>
        <v>0</v>
      </c>
      <c r="G150" s="24"/>
      <c r="H150" s="24"/>
      <c r="I150" s="24"/>
      <c r="J150" s="24"/>
      <c r="K150" s="24"/>
    </row>
    <row r="151" spans="1:11" ht="18.75" x14ac:dyDescent="0.25">
      <c r="A151" s="77" t="s">
        <v>151</v>
      </c>
      <c r="B151" s="62">
        <f t="shared" si="18"/>
        <v>117</v>
      </c>
      <c r="C151" s="75">
        <v>1160</v>
      </c>
      <c r="D151" s="53">
        <f>D152+D153+D154+D155+D158</f>
        <v>986.3</v>
      </c>
      <c r="E151" s="53">
        <f>E152+E153+E154+E155+E158</f>
        <v>731.6</v>
      </c>
      <c r="F151" s="53">
        <f>F152+F153+F154+F155+F156</f>
        <v>1104.3</v>
      </c>
      <c r="G151" s="53">
        <f>G152+G153+G154+G155+G156</f>
        <v>445.09999999999997</v>
      </c>
      <c r="H151" s="53">
        <f t="shared" ref="H151:I151" si="22">H152+H153+H154+H155+H156</f>
        <v>150.80000000000001</v>
      </c>
      <c r="I151" s="53">
        <f t="shared" si="22"/>
        <v>119.6</v>
      </c>
      <c r="J151" s="53">
        <f>J152+J153+J154+J155+J156</f>
        <v>388.79999999999995</v>
      </c>
      <c r="K151" s="53"/>
    </row>
    <row r="152" spans="1:11" ht="18.75" x14ac:dyDescent="0.25">
      <c r="A152" s="73" t="s">
        <v>152</v>
      </c>
      <c r="B152" s="66">
        <f t="shared" si="18"/>
        <v>118</v>
      </c>
      <c r="C152" s="76" t="s">
        <v>153</v>
      </c>
      <c r="D152" s="24"/>
      <c r="E152" s="24"/>
      <c r="F152" s="24">
        <f>G152+H152+I152+J152</f>
        <v>0</v>
      </c>
      <c r="G152" s="24"/>
      <c r="H152" s="24"/>
      <c r="I152" s="24"/>
      <c r="J152" s="24"/>
      <c r="K152" s="24"/>
    </row>
    <row r="153" spans="1:11" ht="18.75" x14ac:dyDescent="0.25">
      <c r="A153" s="73" t="s">
        <v>154</v>
      </c>
      <c r="B153" s="66">
        <f t="shared" si="18"/>
        <v>119</v>
      </c>
      <c r="C153" s="76" t="s">
        <v>155</v>
      </c>
      <c r="D153" s="24">
        <v>7.3</v>
      </c>
      <c r="E153" s="24">
        <v>13</v>
      </c>
      <c r="F153" s="24">
        <f t="shared" ref="F153:F158" si="23">G153+H153+I153+J153</f>
        <v>11.8</v>
      </c>
      <c r="G153" s="24">
        <v>3</v>
      </c>
      <c r="H153" s="24">
        <v>2.9</v>
      </c>
      <c r="I153" s="24">
        <v>3</v>
      </c>
      <c r="J153" s="24">
        <v>2.9</v>
      </c>
      <c r="K153" s="24"/>
    </row>
    <row r="154" spans="1:11" ht="18.75" x14ac:dyDescent="0.25">
      <c r="A154" s="73" t="s">
        <v>156</v>
      </c>
      <c r="B154" s="66">
        <f t="shared" si="18"/>
        <v>120</v>
      </c>
      <c r="C154" s="76" t="s">
        <v>157</v>
      </c>
      <c r="D154" s="24">
        <v>967.2</v>
      </c>
      <c r="E154" s="24">
        <v>705</v>
      </c>
      <c r="F154" s="24">
        <f t="shared" si="23"/>
        <v>1062.5</v>
      </c>
      <c r="G154" s="24">
        <v>431.2</v>
      </c>
      <c r="H154" s="24">
        <v>143.80000000000001</v>
      </c>
      <c r="I154" s="24">
        <v>112.5</v>
      </c>
      <c r="J154" s="24">
        <v>375</v>
      </c>
      <c r="K154" s="24"/>
    </row>
    <row r="155" spans="1:11" ht="18.75" x14ac:dyDescent="0.25">
      <c r="A155" s="73" t="s">
        <v>158</v>
      </c>
      <c r="B155" s="66">
        <f t="shared" si="18"/>
        <v>121</v>
      </c>
      <c r="C155" s="76" t="s">
        <v>159</v>
      </c>
      <c r="D155" s="24"/>
      <c r="E155" s="24"/>
      <c r="F155" s="24">
        <f t="shared" si="23"/>
        <v>0</v>
      </c>
      <c r="G155" s="24"/>
      <c r="H155" s="24"/>
      <c r="I155" s="24"/>
      <c r="J155" s="24"/>
      <c r="K155" s="24"/>
    </row>
    <row r="156" spans="1:11" ht="37.5" x14ac:dyDescent="0.25">
      <c r="A156" s="92" t="s">
        <v>342</v>
      </c>
      <c r="B156" s="66">
        <f t="shared" si="18"/>
        <v>122</v>
      </c>
      <c r="C156" s="76">
        <v>1160.5</v>
      </c>
      <c r="D156" s="24"/>
      <c r="E156" s="24"/>
      <c r="F156" s="24">
        <f>G156+H156+I156+J156</f>
        <v>30</v>
      </c>
      <c r="G156" s="24">
        <f>G157+G158</f>
        <v>10.9</v>
      </c>
      <c r="H156" s="24">
        <f t="shared" ref="H156:J156" si="24">H157+H158</f>
        <v>4.0999999999999996</v>
      </c>
      <c r="I156" s="24">
        <f t="shared" si="24"/>
        <v>4.0999999999999996</v>
      </c>
      <c r="J156" s="24">
        <f t="shared" si="24"/>
        <v>10.899999999999999</v>
      </c>
      <c r="K156" s="24"/>
    </row>
    <row r="157" spans="1:11" ht="18.75" x14ac:dyDescent="0.25">
      <c r="A157" s="73" t="s">
        <v>343</v>
      </c>
      <c r="B157" s="66">
        <f t="shared" si="18"/>
        <v>123</v>
      </c>
      <c r="C157" s="76" t="s">
        <v>340</v>
      </c>
      <c r="D157" s="24"/>
      <c r="E157" s="24"/>
      <c r="F157" s="24">
        <f t="shared" si="23"/>
        <v>13.5</v>
      </c>
      <c r="G157" s="24">
        <v>6.7</v>
      </c>
      <c r="H157" s="24"/>
      <c r="I157" s="24"/>
      <c r="J157" s="24">
        <v>6.8</v>
      </c>
      <c r="K157" s="24"/>
    </row>
    <row r="158" spans="1:11" ht="18.75" x14ac:dyDescent="0.25">
      <c r="A158" s="73" t="s">
        <v>344</v>
      </c>
      <c r="B158" s="66">
        <f t="shared" si="18"/>
        <v>124</v>
      </c>
      <c r="C158" s="76" t="s">
        <v>341</v>
      </c>
      <c r="D158" s="24">
        <v>11.8</v>
      </c>
      <c r="E158" s="24">
        <v>13.6</v>
      </c>
      <c r="F158" s="24">
        <f t="shared" si="23"/>
        <v>16.5</v>
      </c>
      <c r="G158" s="24">
        <v>4.2</v>
      </c>
      <c r="H158" s="24">
        <v>4.0999999999999996</v>
      </c>
      <c r="I158" s="24">
        <v>4.0999999999999996</v>
      </c>
      <c r="J158" s="24">
        <v>4.0999999999999996</v>
      </c>
      <c r="K158" s="24"/>
    </row>
    <row r="159" spans="1:11" ht="18.75" x14ac:dyDescent="0.25">
      <c r="A159" s="77" t="s">
        <v>160</v>
      </c>
      <c r="B159" s="62">
        <f t="shared" si="18"/>
        <v>125</v>
      </c>
      <c r="C159" s="75">
        <v>1170</v>
      </c>
      <c r="D159" s="53">
        <f>D160+D161+D162</f>
        <v>1208.7</v>
      </c>
      <c r="E159" s="53">
        <f t="shared" ref="E159:I159" si="25">E160+E161+E162</f>
        <v>0</v>
      </c>
      <c r="F159" s="53">
        <f t="shared" si="25"/>
        <v>0</v>
      </c>
      <c r="G159" s="53">
        <f t="shared" si="25"/>
        <v>0</v>
      </c>
      <c r="H159" s="53">
        <f t="shared" si="25"/>
        <v>0</v>
      </c>
      <c r="I159" s="53">
        <f t="shared" si="25"/>
        <v>0</v>
      </c>
      <c r="J159" s="53">
        <f>J160+J161+J162</f>
        <v>0</v>
      </c>
      <c r="K159" s="53"/>
    </row>
    <row r="160" spans="1:11" ht="18.75" x14ac:dyDescent="0.25">
      <c r="A160" s="73" t="s">
        <v>112</v>
      </c>
      <c r="B160" s="66">
        <f t="shared" si="18"/>
        <v>126</v>
      </c>
      <c r="C160" s="76" t="s">
        <v>161</v>
      </c>
      <c r="D160" s="24">
        <v>808.7</v>
      </c>
      <c r="E160" s="24"/>
      <c r="F160" s="24">
        <f>G160+H160+I160+J160</f>
        <v>0</v>
      </c>
      <c r="G160" s="24"/>
      <c r="H160" s="24"/>
      <c r="I160" s="24"/>
      <c r="J160" s="24"/>
      <c r="K160" s="24"/>
    </row>
    <row r="161" spans="1:11" ht="18.75" x14ac:dyDescent="0.25">
      <c r="A161" s="73" t="s">
        <v>113</v>
      </c>
      <c r="B161" s="66">
        <f t="shared" si="18"/>
        <v>127</v>
      </c>
      <c r="C161" s="76" t="s">
        <v>162</v>
      </c>
      <c r="D161" s="24">
        <v>400</v>
      </c>
      <c r="E161" s="24"/>
      <c r="F161" s="24">
        <f t="shared" ref="F161:F162" si="26">G161+H161+I161+J161</f>
        <v>0</v>
      </c>
      <c r="G161" s="24"/>
      <c r="H161" s="24"/>
      <c r="I161" s="24"/>
      <c r="J161" s="24"/>
      <c r="K161" s="24"/>
    </row>
    <row r="162" spans="1:11" ht="18.75" x14ac:dyDescent="0.25">
      <c r="A162" s="73" t="s">
        <v>114</v>
      </c>
      <c r="B162" s="66">
        <f t="shared" si="18"/>
        <v>128</v>
      </c>
      <c r="C162" s="76" t="s">
        <v>163</v>
      </c>
      <c r="D162" s="24"/>
      <c r="E162" s="24"/>
      <c r="F162" s="24">
        <f t="shared" si="26"/>
        <v>0</v>
      </c>
      <c r="G162" s="24"/>
      <c r="H162" s="24"/>
      <c r="I162" s="24"/>
      <c r="J162" s="24"/>
      <c r="K162" s="24"/>
    </row>
    <row r="163" spans="1:11" ht="18.75" x14ac:dyDescent="0.25">
      <c r="A163" s="69" t="s">
        <v>164</v>
      </c>
      <c r="B163" s="66">
        <f t="shared" si="18"/>
        <v>129</v>
      </c>
      <c r="C163" s="70">
        <v>1180</v>
      </c>
      <c r="D163" s="20"/>
      <c r="E163" s="20"/>
      <c r="F163" s="20"/>
      <c r="G163" s="20"/>
      <c r="H163" s="20"/>
      <c r="I163" s="20"/>
      <c r="J163" s="20"/>
      <c r="K163" s="20"/>
    </row>
    <row r="164" spans="1:11" ht="37.5" x14ac:dyDescent="0.25">
      <c r="A164" s="69" t="s">
        <v>165</v>
      </c>
      <c r="B164" s="66">
        <f t="shared" si="18"/>
        <v>130</v>
      </c>
      <c r="C164" s="70">
        <v>1190</v>
      </c>
      <c r="D164" s="20">
        <v>99.6</v>
      </c>
      <c r="E164" s="20"/>
      <c r="F164" s="20"/>
      <c r="G164" s="20"/>
      <c r="H164" s="20"/>
      <c r="I164" s="20"/>
      <c r="J164" s="20"/>
      <c r="K164" s="20"/>
    </row>
    <row r="165" spans="1:11" ht="40.5" x14ac:dyDescent="0.25">
      <c r="A165" s="61" t="s">
        <v>166</v>
      </c>
      <c r="B165" s="62">
        <f t="shared" si="18"/>
        <v>131</v>
      </c>
      <c r="C165" s="63">
        <v>1200</v>
      </c>
      <c r="D165" s="52"/>
      <c r="E165" s="52"/>
      <c r="F165" s="53"/>
      <c r="G165" s="51"/>
      <c r="H165" s="51"/>
      <c r="I165" s="51"/>
      <c r="J165" s="51"/>
      <c r="K165" s="51"/>
    </row>
    <row r="166" spans="1:11" ht="20.25" x14ac:dyDescent="0.25">
      <c r="A166" s="61" t="s">
        <v>167</v>
      </c>
      <c r="B166" s="62">
        <f t="shared" si="18"/>
        <v>132</v>
      </c>
      <c r="C166" s="63">
        <v>1210</v>
      </c>
      <c r="D166" s="52">
        <f>D35</f>
        <v>16252.300000000001</v>
      </c>
      <c r="E166" s="52">
        <f>E35</f>
        <v>26200.800000000003</v>
      </c>
      <c r="F166" s="52">
        <f>G166+H166+I166+J166</f>
        <v>24150.800000000003</v>
      </c>
      <c r="G166" s="52">
        <f>G35</f>
        <v>6212.8000000000011</v>
      </c>
      <c r="H166" s="52">
        <f>H35</f>
        <v>5895.6</v>
      </c>
      <c r="I166" s="52">
        <f>I35</f>
        <v>5887.3000000000011</v>
      </c>
      <c r="J166" s="52">
        <f>J35</f>
        <v>6155.1</v>
      </c>
      <c r="K166" s="51"/>
    </row>
    <row r="167" spans="1:11" ht="20.25" x14ac:dyDescent="0.25">
      <c r="A167" s="61" t="s">
        <v>168</v>
      </c>
      <c r="B167" s="62">
        <f t="shared" si="18"/>
        <v>133</v>
      </c>
      <c r="C167" s="63">
        <v>1220</v>
      </c>
      <c r="D167" s="52">
        <f>D54</f>
        <v>16153.800000000003</v>
      </c>
      <c r="E167" s="52">
        <f>E54</f>
        <v>26200.800000000003</v>
      </c>
      <c r="F167" s="52">
        <f>G167+H167+I167+J167</f>
        <v>24150.799999999996</v>
      </c>
      <c r="G167" s="52">
        <f>G54</f>
        <v>6212.7999999999993</v>
      </c>
      <c r="H167" s="52">
        <f>H54</f>
        <v>5895.5999999999995</v>
      </c>
      <c r="I167" s="52">
        <f>I54</f>
        <v>5887.2999999999993</v>
      </c>
      <c r="J167" s="52">
        <f>J54</f>
        <v>6155.0999999999995</v>
      </c>
      <c r="K167" s="51"/>
    </row>
    <row r="168" spans="1:11" ht="20.25" x14ac:dyDescent="0.25">
      <c r="A168" s="61" t="s">
        <v>169</v>
      </c>
      <c r="B168" s="62">
        <f t="shared" si="18"/>
        <v>134</v>
      </c>
      <c r="C168" s="63">
        <v>1230</v>
      </c>
      <c r="D168" s="52">
        <f>D166-D167</f>
        <v>98.499999999998181</v>
      </c>
      <c r="E168" s="52">
        <f t="shared" ref="E168:J168" si="27">E166-E167</f>
        <v>0</v>
      </c>
      <c r="F168" s="52">
        <f>F166-F167</f>
        <v>0</v>
      </c>
      <c r="G168" s="52">
        <f>G166-G167</f>
        <v>0</v>
      </c>
      <c r="H168" s="52">
        <f t="shared" si="27"/>
        <v>0</v>
      </c>
      <c r="I168" s="52">
        <f t="shared" si="27"/>
        <v>0</v>
      </c>
      <c r="J168" s="52">
        <f t="shared" si="27"/>
        <v>0</v>
      </c>
      <c r="K168" s="51"/>
    </row>
    <row r="169" spans="1:11" ht="20.25" x14ac:dyDescent="0.25">
      <c r="A169" s="61" t="s">
        <v>170</v>
      </c>
      <c r="B169" s="62">
        <f t="shared" si="18"/>
        <v>135</v>
      </c>
      <c r="C169" s="63">
        <v>2000</v>
      </c>
      <c r="D169" s="52">
        <f>D171+D170</f>
        <v>3292.7</v>
      </c>
      <c r="E169" s="52">
        <f>E171+E170</f>
        <v>0</v>
      </c>
      <c r="F169" s="53"/>
      <c r="G169" s="51"/>
      <c r="H169" s="51"/>
      <c r="I169" s="51"/>
      <c r="J169" s="51"/>
      <c r="K169" s="51"/>
    </row>
    <row r="170" spans="1:11" ht="37.5" x14ac:dyDescent="0.25">
      <c r="A170" s="69" t="s">
        <v>171</v>
      </c>
      <c r="B170" s="66">
        <f t="shared" si="18"/>
        <v>136</v>
      </c>
      <c r="C170" s="70">
        <v>2010</v>
      </c>
      <c r="D170" s="20"/>
      <c r="E170" s="20"/>
      <c r="F170" s="20"/>
      <c r="G170" s="20"/>
      <c r="H170" s="20"/>
      <c r="I170" s="20"/>
      <c r="J170" s="20"/>
      <c r="K170" s="20"/>
    </row>
    <row r="171" spans="1:11" ht="37.5" x14ac:dyDescent="0.25">
      <c r="A171" s="69" t="s">
        <v>172</v>
      </c>
      <c r="B171" s="66">
        <f t="shared" si="18"/>
        <v>137</v>
      </c>
      <c r="C171" s="70">
        <v>2020</v>
      </c>
      <c r="D171" s="20">
        <v>3292.7</v>
      </c>
      <c r="E171" s="20"/>
      <c r="F171" s="20"/>
      <c r="G171" s="20"/>
      <c r="H171" s="20"/>
      <c r="I171" s="20"/>
      <c r="J171" s="20"/>
      <c r="K171" s="20"/>
    </row>
    <row r="172" spans="1:11" ht="18.75" x14ac:dyDescent="0.25">
      <c r="A172" s="69" t="s">
        <v>173</v>
      </c>
      <c r="B172" s="66">
        <f t="shared" si="18"/>
        <v>138</v>
      </c>
      <c r="C172" s="70">
        <v>2030</v>
      </c>
      <c r="D172" s="20"/>
      <c r="E172" s="20"/>
      <c r="F172" s="20"/>
      <c r="G172" s="20"/>
      <c r="H172" s="20"/>
      <c r="I172" s="20"/>
      <c r="J172" s="20"/>
      <c r="K172" s="20"/>
    </row>
    <row r="173" spans="1:11" ht="18.75" x14ac:dyDescent="0.25">
      <c r="A173" s="69" t="s">
        <v>174</v>
      </c>
      <c r="B173" s="66">
        <f t="shared" si="18"/>
        <v>139</v>
      </c>
      <c r="C173" s="70">
        <v>2040</v>
      </c>
      <c r="D173" s="20"/>
      <c r="E173" s="20"/>
      <c r="F173" s="20"/>
      <c r="G173" s="20"/>
      <c r="H173" s="20"/>
      <c r="I173" s="20"/>
      <c r="J173" s="20"/>
      <c r="K173" s="20"/>
    </row>
    <row r="174" spans="1:11" ht="20.25" x14ac:dyDescent="0.25">
      <c r="A174" s="65" t="s">
        <v>175</v>
      </c>
      <c r="B174" s="66">
        <f t="shared" si="18"/>
        <v>140</v>
      </c>
      <c r="C174" s="67">
        <v>3000</v>
      </c>
      <c r="D174" s="68"/>
      <c r="E174" s="68"/>
      <c r="F174" s="20"/>
      <c r="G174" s="68"/>
      <c r="H174" s="68"/>
      <c r="I174" s="68"/>
      <c r="J174" s="68"/>
      <c r="K174" s="68"/>
    </row>
    <row r="175" spans="1:11" ht="18.75" x14ac:dyDescent="0.25">
      <c r="A175" s="69" t="s">
        <v>176</v>
      </c>
      <c r="B175" s="66">
        <f t="shared" si="18"/>
        <v>141</v>
      </c>
      <c r="C175" s="70">
        <v>3010</v>
      </c>
      <c r="D175" s="20"/>
      <c r="E175" s="24"/>
      <c r="F175" s="20"/>
      <c r="G175" s="20"/>
      <c r="H175" s="20"/>
      <c r="I175" s="20"/>
      <c r="J175" s="20"/>
      <c r="K175" s="20"/>
    </row>
    <row r="176" spans="1:11" ht="37.5" x14ac:dyDescent="0.25">
      <c r="A176" s="69" t="s">
        <v>177</v>
      </c>
      <c r="B176" s="66">
        <f t="shared" si="18"/>
        <v>142</v>
      </c>
      <c r="C176" s="70">
        <v>3020</v>
      </c>
      <c r="D176" s="20"/>
      <c r="E176" s="20"/>
      <c r="F176" s="20"/>
      <c r="G176" s="20"/>
      <c r="H176" s="20"/>
      <c r="I176" s="20"/>
      <c r="J176" s="20"/>
      <c r="K176" s="20"/>
    </row>
    <row r="177" spans="1:11" ht="18.75" x14ac:dyDescent="0.25">
      <c r="A177" s="69" t="s">
        <v>178</v>
      </c>
      <c r="B177" s="66">
        <f t="shared" si="18"/>
        <v>143</v>
      </c>
      <c r="C177" s="70">
        <v>3030</v>
      </c>
      <c r="D177" s="20"/>
      <c r="E177" s="20"/>
      <c r="F177" s="20"/>
      <c r="G177" s="20"/>
      <c r="H177" s="20"/>
      <c r="I177" s="20"/>
      <c r="J177" s="20"/>
      <c r="K177" s="20"/>
    </row>
    <row r="178" spans="1:11" ht="18.75" x14ac:dyDescent="0.25">
      <c r="A178" s="69" t="s">
        <v>179</v>
      </c>
      <c r="B178" s="66">
        <f t="shared" si="18"/>
        <v>144</v>
      </c>
      <c r="C178" s="70" t="s">
        <v>180</v>
      </c>
      <c r="D178" s="20"/>
      <c r="E178" s="20"/>
      <c r="F178" s="20"/>
      <c r="G178" s="20"/>
      <c r="H178" s="20"/>
      <c r="I178" s="20"/>
      <c r="J178" s="20"/>
      <c r="K178" s="20"/>
    </row>
    <row r="179" spans="1:11" ht="18.75" x14ac:dyDescent="0.25">
      <c r="A179" s="69" t="s">
        <v>181</v>
      </c>
      <c r="B179" s="66">
        <f t="shared" si="18"/>
        <v>145</v>
      </c>
      <c r="C179" s="70" t="s">
        <v>182</v>
      </c>
      <c r="D179" s="20"/>
      <c r="E179" s="20"/>
      <c r="F179" s="20"/>
      <c r="G179" s="20"/>
      <c r="H179" s="20"/>
      <c r="I179" s="20"/>
      <c r="J179" s="20"/>
      <c r="K179" s="20"/>
    </row>
    <row r="180" spans="1:11" ht="37.5" x14ac:dyDescent="0.25">
      <c r="A180" s="69" t="s">
        <v>183</v>
      </c>
      <c r="B180" s="66">
        <f t="shared" si="18"/>
        <v>146</v>
      </c>
      <c r="C180" s="70" t="s">
        <v>184</v>
      </c>
      <c r="D180" s="20"/>
      <c r="E180" s="20"/>
      <c r="F180" s="20"/>
      <c r="G180" s="20"/>
      <c r="H180" s="20"/>
      <c r="I180" s="20"/>
      <c r="J180" s="20"/>
      <c r="K180" s="20"/>
    </row>
    <row r="181" spans="1:11" ht="18.75" x14ac:dyDescent="0.25">
      <c r="A181" s="69" t="s">
        <v>185</v>
      </c>
      <c r="B181" s="66">
        <f t="shared" si="18"/>
        <v>147</v>
      </c>
      <c r="C181" s="70" t="s">
        <v>186</v>
      </c>
      <c r="D181" s="20"/>
      <c r="E181" s="20"/>
      <c r="F181" s="20"/>
      <c r="G181" s="20"/>
      <c r="H181" s="20"/>
      <c r="I181" s="20"/>
      <c r="J181" s="20"/>
      <c r="K181" s="20"/>
    </row>
    <row r="182" spans="1:11" ht="37.5" x14ac:dyDescent="0.25">
      <c r="A182" s="69" t="s">
        <v>187</v>
      </c>
      <c r="B182" s="66">
        <f t="shared" si="18"/>
        <v>148</v>
      </c>
      <c r="C182" s="70" t="s">
        <v>188</v>
      </c>
      <c r="D182" s="20"/>
      <c r="E182" s="20"/>
      <c r="F182" s="20"/>
      <c r="G182" s="20"/>
      <c r="H182" s="20"/>
      <c r="I182" s="20"/>
      <c r="J182" s="20"/>
      <c r="K182" s="20"/>
    </row>
    <row r="183" spans="1:11" ht="18.75" x14ac:dyDescent="0.25">
      <c r="A183" s="69" t="s">
        <v>189</v>
      </c>
      <c r="B183" s="66">
        <f t="shared" si="18"/>
        <v>149</v>
      </c>
      <c r="C183" s="70" t="s">
        <v>190</v>
      </c>
      <c r="D183" s="20"/>
      <c r="E183" s="20"/>
      <c r="F183" s="20"/>
      <c r="G183" s="20"/>
      <c r="H183" s="20"/>
      <c r="I183" s="20"/>
      <c r="J183" s="20"/>
      <c r="K183" s="20"/>
    </row>
    <row r="184" spans="1:11" ht="18.75" x14ac:dyDescent="0.25">
      <c r="A184" s="69" t="s">
        <v>191</v>
      </c>
      <c r="B184" s="66">
        <f t="shared" si="18"/>
        <v>150</v>
      </c>
      <c r="C184" s="70">
        <v>3040</v>
      </c>
      <c r="D184" s="80"/>
      <c r="E184" s="80"/>
      <c r="F184" s="20"/>
      <c r="G184" s="80"/>
      <c r="H184" s="80"/>
      <c r="I184" s="80"/>
      <c r="J184" s="80"/>
      <c r="K184" s="80"/>
    </row>
    <row r="185" spans="1:11" ht="20.25" x14ac:dyDescent="0.25">
      <c r="A185" s="61" t="s">
        <v>192</v>
      </c>
      <c r="B185" s="62">
        <f t="shared" si="18"/>
        <v>151</v>
      </c>
      <c r="C185" s="63">
        <v>4000</v>
      </c>
      <c r="D185" s="51"/>
      <c r="E185" s="52"/>
      <c r="F185" s="53"/>
      <c r="G185" s="51"/>
      <c r="H185" s="51"/>
      <c r="I185" s="51"/>
      <c r="J185" s="51"/>
      <c r="K185" s="51"/>
    </row>
    <row r="186" spans="1:11" ht="20.25" x14ac:dyDescent="0.25">
      <c r="A186" s="61" t="s">
        <v>193</v>
      </c>
      <c r="B186" s="62">
        <f t="shared" si="18"/>
        <v>152</v>
      </c>
      <c r="C186" s="63">
        <v>5000</v>
      </c>
      <c r="D186" s="51"/>
      <c r="E186" s="52"/>
      <c r="F186" s="53"/>
      <c r="G186" s="51"/>
      <c r="H186" s="51"/>
      <c r="I186" s="51"/>
      <c r="J186" s="51"/>
      <c r="K186" s="51"/>
    </row>
    <row r="187" spans="1:11" ht="37.5" x14ac:dyDescent="0.25">
      <c r="A187" s="69" t="s">
        <v>194</v>
      </c>
      <c r="B187" s="66">
        <f t="shared" si="18"/>
        <v>153</v>
      </c>
      <c r="C187" s="70">
        <v>5010</v>
      </c>
      <c r="D187" s="20"/>
      <c r="E187" s="20"/>
      <c r="F187" s="20"/>
      <c r="G187" s="20"/>
      <c r="H187" s="20"/>
      <c r="I187" s="20"/>
      <c r="J187" s="20"/>
      <c r="K187" s="20"/>
    </row>
    <row r="188" spans="1:11" ht="18.75" x14ac:dyDescent="0.25">
      <c r="A188" s="69" t="s">
        <v>195</v>
      </c>
      <c r="B188" s="66">
        <f t="shared" si="18"/>
        <v>154</v>
      </c>
      <c r="C188" s="70" t="s">
        <v>196</v>
      </c>
      <c r="D188" s="20"/>
      <c r="E188" s="20"/>
      <c r="F188" s="20"/>
      <c r="G188" s="20"/>
      <c r="H188" s="20"/>
      <c r="I188" s="20"/>
      <c r="J188" s="20"/>
      <c r="K188" s="20"/>
    </row>
    <row r="189" spans="1:11" ht="18.75" x14ac:dyDescent="0.25">
      <c r="A189" s="69" t="s">
        <v>197</v>
      </c>
      <c r="B189" s="66">
        <f t="shared" si="18"/>
        <v>155</v>
      </c>
      <c r="C189" s="70" t="s">
        <v>198</v>
      </c>
      <c r="D189" s="20"/>
      <c r="E189" s="20"/>
      <c r="F189" s="20"/>
      <c r="G189" s="20"/>
      <c r="H189" s="20"/>
      <c r="I189" s="20"/>
      <c r="J189" s="20"/>
      <c r="K189" s="20"/>
    </row>
    <row r="190" spans="1:11" ht="18.75" x14ac:dyDescent="0.25">
      <c r="A190" s="69" t="s">
        <v>199</v>
      </c>
      <c r="B190" s="66">
        <f t="shared" si="18"/>
        <v>156</v>
      </c>
      <c r="C190" s="70" t="s">
        <v>200</v>
      </c>
      <c r="D190" s="20"/>
      <c r="E190" s="20"/>
      <c r="F190" s="20"/>
      <c r="G190" s="20"/>
      <c r="H190" s="20"/>
      <c r="I190" s="20"/>
      <c r="J190" s="20"/>
      <c r="K190" s="20"/>
    </row>
    <row r="191" spans="1:11" ht="18.75" x14ac:dyDescent="0.25">
      <c r="A191" s="69" t="s">
        <v>201</v>
      </c>
      <c r="B191" s="66">
        <f t="shared" si="18"/>
        <v>157</v>
      </c>
      <c r="C191" s="70">
        <v>5020</v>
      </c>
      <c r="D191" s="20"/>
      <c r="E191" s="20"/>
      <c r="F191" s="20"/>
      <c r="G191" s="20"/>
      <c r="H191" s="20"/>
      <c r="I191" s="20"/>
      <c r="J191" s="20"/>
      <c r="K191" s="20"/>
    </row>
    <row r="192" spans="1:11" ht="37.5" x14ac:dyDescent="0.25">
      <c r="A192" s="69" t="s">
        <v>202</v>
      </c>
      <c r="B192" s="66">
        <f t="shared" si="18"/>
        <v>158</v>
      </c>
      <c r="C192" s="70">
        <v>5030</v>
      </c>
      <c r="D192" s="20"/>
      <c r="E192" s="20"/>
      <c r="F192" s="20"/>
      <c r="G192" s="20"/>
      <c r="H192" s="20"/>
      <c r="I192" s="20"/>
      <c r="J192" s="20"/>
      <c r="K192" s="20"/>
    </row>
    <row r="193" spans="1:11" ht="18.75" x14ac:dyDescent="0.25">
      <c r="A193" s="69" t="s">
        <v>195</v>
      </c>
      <c r="B193" s="66">
        <f t="shared" si="18"/>
        <v>159</v>
      </c>
      <c r="C193" s="70" t="s">
        <v>203</v>
      </c>
      <c r="D193" s="20"/>
      <c r="E193" s="20"/>
      <c r="F193" s="20"/>
      <c r="G193" s="20"/>
      <c r="H193" s="20"/>
      <c r="I193" s="20"/>
      <c r="J193" s="20"/>
      <c r="K193" s="20"/>
    </row>
    <row r="194" spans="1:11" ht="18.75" x14ac:dyDescent="0.25">
      <c r="A194" s="69" t="s">
        <v>197</v>
      </c>
      <c r="B194" s="66">
        <f t="shared" si="18"/>
        <v>160</v>
      </c>
      <c r="C194" s="70" t="s">
        <v>204</v>
      </c>
      <c r="D194" s="20"/>
      <c r="E194" s="20"/>
      <c r="F194" s="20"/>
      <c r="G194" s="20"/>
      <c r="H194" s="20"/>
      <c r="I194" s="20"/>
      <c r="J194" s="20"/>
      <c r="K194" s="20"/>
    </row>
    <row r="195" spans="1:11" ht="18.75" x14ac:dyDescent="0.25">
      <c r="A195" s="69" t="s">
        <v>199</v>
      </c>
      <c r="B195" s="66">
        <f t="shared" si="18"/>
        <v>161</v>
      </c>
      <c r="C195" s="70" t="s">
        <v>205</v>
      </c>
      <c r="D195" s="20"/>
      <c r="E195" s="20"/>
      <c r="F195" s="20"/>
      <c r="G195" s="20"/>
      <c r="H195" s="20"/>
      <c r="I195" s="20"/>
      <c r="J195" s="20"/>
      <c r="K195" s="20"/>
    </row>
    <row r="196" spans="1:11" ht="18.75" x14ac:dyDescent="0.25">
      <c r="A196" s="69" t="s">
        <v>206</v>
      </c>
      <c r="B196" s="66">
        <f t="shared" si="18"/>
        <v>162</v>
      </c>
      <c r="C196" s="70">
        <v>5040</v>
      </c>
      <c r="D196" s="20"/>
      <c r="E196" s="20"/>
      <c r="F196" s="20"/>
      <c r="G196" s="20"/>
      <c r="H196" s="20"/>
      <c r="I196" s="20"/>
      <c r="J196" s="20"/>
      <c r="K196" s="20"/>
    </row>
    <row r="197" spans="1:11" ht="20.25" x14ac:dyDescent="0.25">
      <c r="A197" s="61" t="s">
        <v>207</v>
      </c>
      <c r="B197" s="62">
        <f t="shared" si="18"/>
        <v>163</v>
      </c>
      <c r="C197" s="63">
        <v>6000</v>
      </c>
      <c r="D197" s="51"/>
      <c r="E197" s="52"/>
      <c r="F197" s="53"/>
      <c r="G197" s="51"/>
      <c r="H197" s="51"/>
      <c r="I197" s="51"/>
      <c r="J197" s="51"/>
      <c r="K197" s="51"/>
    </row>
    <row r="198" spans="1:11" ht="18.75" x14ac:dyDescent="0.25">
      <c r="A198" s="69" t="s">
        <v>208</v>
      </c>
      <c r="B198" s="66">
        <f t="shared" si="18"/>
        <v>164</v>
      </c>
      <c r="C198" s="70">
        <v>6010</v>
      </c>
      <c r="D198" s="28"/>
      <c r="E198" s="28"/>
      <c r="F198" s="28"/>
      <c r="G198" s="28"/>
      <c r="H198" s="28"/>
      <c r="I198" s="28"/>
      <c r="J198" s="28"/>
      <c r="K198" s="20"/>
    </row>
    <row r="199" spans="1:11" ht="37.5" x14ac:dyDescent="0.25">
      <c r="A199" s="69" t="s">
        <v>209</v>
      </c>
      <c r="B199" s="66">
        <f t="shared" si="18"/>
        <v>165</v>
      </c>
      <c r="C199" s="70">
        <v>6020</v>
      </c>
      <c r="D199" s="28"/>
      <c r="E199" s="28"/>
      <c r="F199" s="28"/>
      <c r="G199" s="28"/>
      <c r="H199" s="28"/>
      <c r="I199" s="28"/>
      <c r="J199" s="28"/>
      <c r="K199" s="20"/>
    </row>
    <row r="200" spans="1:11" ht="56.25" x14ac:dyDescent="0.25">
      <c r="A200" s="69" t="s">
        <v>210</v>
      </c>
      <c r="B200" s="66">
        <f t="shared" si="18"/>
        <v>166</v>
      </c>
      <c r="C200" s="70">
        <v>6030</v>
      </c>
      <c r="D200" s="28"/>
      <c r="E200" s="28"/>
      <c r="F200" s="28"/>
      <c r="G200" s="28"/>
      <c r="H200" s="28"/>
      <c r="I200" s="28"/>
      <c r="J200" s="28"/>
      <c r="K200" s="20"/>
    </row>
    <row r="201" spans="1:11" ht="18.75" x14ac:dyDescent="0.25">
      <c r="A201" s="69" t="s">
        <v>211</v>
      </c>
      <c r="B201" s="66">
        <f t="shared" si="18"/>
        <v>167</v>
      </c>
      <c r="C201" s="70">
        <v>6040</v>
      </c>
      <c r="D201" s="54"/>
      <c r="E201" s="54"/>
      <c r="F201" s="55"/>
      <c r="G201" s="20"/>
      <c r="H201" s="20"/>
      <c r="I201" s="20"/>
      <c r="J201" s="20"/>
      <c r="K201" s="20"/>
    </row>
    <row r="202" spans="1:11" ht="20.25" x14ac:dyDescent="0.25">
      <c r="A202" s="61" t="s">
        <v>212</v>
      </c>
      <c r="B202" s="62">
        <f t="shared" si="18"/>
        <v>168</v>
      </c>
      <c r="C202" s="63">
        <v>7000</v>
      </c>
      <c r="D202" s="51"/>
      <c r="E202" s="52"/>
      <c r="F202" s="53"/>
      <c r="G202" s="51"/>
      <c r="H202" s="51"/>
      <c r="I202" s="51"/>
      <c r="J202" s="51"/>
      <c r="K202" s="51"/>
    </row>
    <row r="203" spans="1:11" ht="18.75" x14ac:dyDescent="0.25">
      <c r="A203" s="69" t="s">
        <v>213</v>
      </c>
      <c r="B203" s="66">
        <f t="shared" si="18"/>
        <v>169</v>
      </c>
      <c r="C203" s="70">
        <v>7010</v>
      </c>
      <c r="D203" s="20">
        <v>1683.8</v>
      </c>
      <c r="E203" s="20"/>
      <c r="F203" s="20"/>
      <c r="G203" s="20"/>
      <c r="H203" s="20"/>
      <c r="I203" s="20"/>
      <c r="J203" s="20"/>
      <c r="K203" s="20"/>
    </row>
    <row r="204" spans="1:11" ht="18.75" x14ac:dyDescent="0.25">
      <c r="A204" s="69" t="s">
        <v>214</v>
      </c>
      <c r="B204" s="66">
        <f t="shared" si="18"/>
        <v>170</v>
      </c>
      <c r="C204" s="70">
        <v>7020</v>
      </c>
      <c r="D204" s="20">
        <v>226.4</v>
      </c>
      <c r="E204" s="20"/>
      <c r="F204" s="20"/>
      <c r="G204" s="20"/>
      <c r="H204" s="20"/>
      <c r="I204" s="20"/>
      <c r="J204" s="20"/>
      <c r="K204" s="20"/>
    </row>
    <row r="205" spans="1:11" ht="18.75" x14ac:dyDescent="0.25">
      <c r="A205" s="69" t="s">
        <v>215</v>
      </c>
      <c r="B205" s="66">
        <f t="shared" si="18"/>
        <v>171</v>
      </c>
      <c r="C205" s="70">
        <v>7030</v>
      </c>
      <c r="D205" s="20">
        <f>D203+D204</f>
        <v>1910.2</v>
      </c>
      <c r="E205" s="20">
        <f>E203+E204</f>
        <v>0</v>
      </c>
      <c r="F205" s="20"/>
      <c r="G205" s="20"/>
      <c r="H205" s="20"/>
      <c r="I205" s="20"/>
      <c r="J205" s="20"/>
      <c r="K205" s="20"/>
    </row>
    <row r="206" spans="1:11" ht="18.75" x14ac:dyDescent="0.25">
      <c r="A206" s="69" t="s">
        <v>216</v>
      </c>
      <c r="B206" s="66">
        <f t="shared" si="18"/>
        <v>172</v>
      </c>
      <c r="C206" s="70">
        <v>7040</v>
      </c>
      <c r="D206" s="20"/>
      <c r="E206" s="20"/>
      <c r="F206" s="20"/>
      <c r="G206" s="20"/>
      <c r="H206" s="20"/>
      <c r="I206" s="20"/>
      <c r="J206" s="20"/>
      <c r="K206" s="20"/>
    </row>
    <row r="207" spans="1:11" ht="18.75" x14ac:dyDescent="0.25">
      <c r="A207" s="69" t="s">
        <v>217</v>
      </c>
      <c r="B207" s="66">
        <f t="shared" si="18"/>
        <v>173</v>
      </c>
      <c r="C207" s="70">
        <v>7050</v>
      </c>
      <c r="D207" s="20">
        <v>799.6</v>
      </c>
      <c r="E207" s="20"/>
      <c r="F207" s="20"/>
      <c r="G207" s="20"/>
      <c r="H207" s="20"/>
      <c r="I207" s="20"/>
      <c r="J207" s="20"/>
      <c r="K207" s="20"/>
    </row>
    <row r="208" spans="1:11" ht="20.25" x14ac:dyDescent="0.25">
      <c r="A208" s="61" t="s">
        <v>218</v>
      </c>
      <c r="B208" s="62">
        <f t="shared" ref="B208:B240" si="28">B207+1</f>
        <v>174</v>
      </c>
      <c r="C208" s="63">
        <v>8000</v>
      </c>
      <c r="D208" s="26"/>
      <c r="E208" s="26"/>
      <c r="F208" s="26"/>
      <c r="G208" s="26"/>
      <c r="H208" s="26"/>
      <c r="I208" s="26"/>
      <c r="J208" s="26"/>
      <c r="K208" s="51"/>
    </row>
    <row r="209" spans="1:11" ht="18.75" x14ac:dyDescent="0.25">
      <c r="A209" s="69" t="s">
        <v>219</v>
      </c>
      <c r="B209" s="66">
        <f t="shared" si="28"/>
        <v>175</v>
      </c>
      <c r="C209" s="70">
        <v>8010</v>
      </c>
      <c r="D209" s="27">
        <f t="shared" ref="D209:J209" si="29">D210+D211+D212+D213+D214+D215+D216</f>
        <v>65</v>
      </c>
      <c r="E209" s="28">
        <f>E210+E211+E212+E213+E214+E215+E216</f>
        <v>76.5</v>
      </c>
      <c r="F209" s="28">
        <f t="shared" si="29"/>
        <v>63.5</v>
      </c>
      <c r="G209" s="28">
        <f t="shared" si="29"/>
        <v>63.5</v>
      </c>
      <c r="H209" s="28">
        <f t="shared" si="29"/>
        <v>63.5</v>
      </c>
      <c r="I209" s="28">
        <f t="shared" si="29"/>
        <v>63.5</v>
      </c>
      <c r="J209" s="28">
        <f t="shared" si="29"/>
        <v>63.5</v>
      </c>
      <c r="K209" s="20"/>
    </row>
    <row r="210" spans="1:11" ht="18.75" x14ac:dyDescent="0.25">
      <c r="A210" s="69" t="s">
        <v>220</v>
      </c>
      <c r="B210" s="66">
        <f t="shared" si="28"/>
        <v>176</v>
      </c>
      <c r="C210" s="70" t="s">
        <v>221</v>
      </c>
      <c r="D210" s="29">
        <v>1</v>
      </c>
      <c r="E210" s="30">
        <v>1</v>
      </c>
      <c r="F210" s="30">
        <f>(G210+H210+I210+J210)/4</f>
        <v>1</v>
      </c>
      <c r="G210" s="30">
        <v>1</v>
      </c>
      <c r="H210" s="30">
        <v>1</v>
      </c>
      <c r="I210" s="30">
        <v>1</v>
      </c>
      <c r="J210" s="30">
        <v>1</v>
      </c>
      <c r="K210" s="20"/>
    </row>
    <row r="211" spans="1:11" ht="18.75" x14ac:dyDescent="0.25">
      <c r="A211" s="69" t="s">
        <v>222</v>
      </c>
      <c r="B211" s="66">
        <f t="shared" si="28"/>
        <v>177</v>
      </c>
      <c r="C211" s="70" t="s">
        <v>223</v>
      </c>
      <c r="D211" s="29">
        <v>1</v>
      </c>
      <c r="E211" s="30">
        <v>1</v>
      </c>
      <c r="F211" s="30">
        <f t="shared" ref="F211:F216" si="30">(G211+H211+I211+J211)/4</f>
        <v>1</v>
      </c>
      <c r="G211" s="30">
        <v>1</v>
      </c>
      <c r="H211" s="30">
        <v>1</v>
      </c>
      <c r="I211" s="30">
        <v>1</v>
      </c>
      <c r="J211" s="30">
        <v>1</v>
      </c>
      <c r="K211" s="20"/>
    </row>
    <row r="212" spans="1:11" ht="18.75" x14ac:dyDescent="0.25">
      <c r="A212" s="69" t="s">
        <v>224</v>
      </c>
      <c r="B212" s="66">
        <f t="shared" si="28"/>
        <v>178</v>
      </c>
      <c r="C212" s="70" t="s">
        <v>225</v>
      </c>
      <c r="D212" s="29">
        <v>28</v>
      </c>
      <c r="E212" s="30">
        <v>32.5</v>
      </c>
      <c r="F212" s="30">
        <f t="shared" si="30"/>
        <v>25</v>
      </c>
      <c r="G212" s="30">
        <v>25</v>
      </c>
      <c r="H212" s="30">
        <v>25</v>
      </c>
      <c r="I212" s="30">
        <v>25</v>
      </c>
      <c r="J212" s="30">
        <v>25</v>
      </c>
      <c r="K212" s="20"/>
    </row>
    <row r="213" spans="1:11" ht="18.75" x14ac:dyDescent="0.25">
      <c r="A213" s="69" t="s">
        <v>226</v>
      </c>
      <c r="B213" s="66">
        <f t="shared" si="28"/>
        <v>179</v>
      </c>
      <c r="C213" s="70" t="s">
        <v>227</v>
      </c>
      <c r="D213" s="29">
        <v>6</v>
      </c>
      <c r="E213" s="30">
        <v>4.5</v>
      </c>
      <c r="F213" s="30">
        <f t="shared" si="30"/>
        <v>4</v>
      </c>
      <c r="G213" s="30">
        <v>4</v>
      </c>
      <c r="H213" s="30">
        <v>4</v>
      </c>
      <c r="I213" s="30">
        <v>4</v>
      </c>
      <c r="J213" s="30">
        <v>4</v>
      </c>
      <c r="K213" s="20"/>
    </row>
    <row r="214" spans="1:11" ht="18.75" x14ac:dyDescent="0.25">
      <c r="A214" s="69" t="s">
        <v>228</v>
      </c>
      <c r="B214" s="66">
        <f t="shared" si="28"/>
        <v>180</v>
      </c>
      <c r="C214" s="70" t="s">
        <v>229</v>
      </c>
      <c r="D214" s="29">
        <v>15</v>
      </c>
      <c r="E214" s="30">
        <v>18.5</v>
      </c>
      <c r="F214" s="30">
        <f t="shared" si="30"/>
        <v>16</v>
      </c>
      <c r="G214" s="30">
        <v>16</v>
      </c>
      <c r="H214" s="30">
        <v>16</v>
      </c>
      <c r="I214" s="30">
        <v>16</v>
      </c>
      <c r="J214" s="30">
        <v>16</v>
      </c>
      <c r="K214" s="20"/>
    </row>
    <row r="215" spans="1:11" ht="18.75" x14ac:dyDescent="0.25">
      <c r="A215" s="69" t="s">
        <v>230</v>
      </c>
      <c r="B215" s="66">
        <f t="shared" si="28"/>
        <v>181</v>
      </c>
      <c r="C215" s="70" t="s">
        <v>231</v>
      </c>
      <c r="D215" s="29">
        <v>7</v>
      </c>
      <c r="E215" s="30">
        <v>8.5</v>
      </c>
      <c r="F215" s="30">
        <f t="shared" si="30"/>
        <v>6</v>
      </c>
      <c r="G215" s="30">
        <v>6</v>
      </c>
      <c r="H215" s="30">
        <v>6</v>
      </c>
      <c r="I215" s="30">
        <v>6</v>
      </c>
      <c r="J215" s="30">
        <v>6</v>
      </c>
      <c r="K215" s="20"/>
    </row>
    <row r="216" spans="1:11" ht="18.75" x14ac:dyDescent="0.25">
      <c r="A216" s="69" t="s">
        <v>232</v>
      </c>
      <c r="B216" s="66">
        <f t="shared" si="28"/>
        <v>182</v>
      </c>
      <c r="C216" s="70" t="s">
        <v>233</v>
      </c>
      <c r="D216" s="29">
        <v>7</v>
      </c>
      <c r="E216" s="30">
        <v>10.5</v>
      </c>
      <c r="F216" s="30">
        <f t="shared" si="30"/>
        <v>10.5</v>
      </c>
      <c r="G216" s="30">
        <v>10.5</v>
      </c>
      <c r="H216" s="30">
        <v>10.5</v>
      </c>
      <c r="I216" s="30">
        <v>10.5</v>
      </c>
      <c r="J216" s="30">
        <v>10.5</v>
      </c>
      <c r="K216" s="20"/>
    </row>
    <row r="217" spans="1:11" ht="18.75" x14ac:dyDescent="0.25">
      <c r="A217" s="69" t="s">
        <v>234</v>
      </c>
      <c r="B217" s="66">
        <f t="shared" si="28"/>
        <v>183</v>
      </c>
      <c r="C217" s="70">
        <v>8020</v>
      </c>
      <c r="D217" s="20">
        <f>D218+D219+D220+D221+D222+D223+D224</f>
        <v>7855.1999999999989</v>
      </c>
      <c r="E217" s="20">
        <f t="shared" ref="E217:J217" si="31">E218+E219+E220+E221+E222+E223+E224</f>
        <v>12900.1</v>
      </c>
      <c r="F217" s="20">
        <f t="shared" si="31"/>
        <v>14353.2</v>
      </c>
      <c r="G217" s="20">
        <f t="shared" si="31"/>
        <v>3588.3</v>
      </c>
      <c r="H217" s="20">
        <f t="shared" si="31"/>
        <v>3588.3</v>
      </c>
      <c r="I217" s="20">
        <f t="shared" si="31"/>
        <v>3588.3</v>
      </c>
      <c r="J217" s="20">
        <f t="shared" si="31"/>
        <v>3588.3</v>
      </c>
      <c r="K217" s="20"/>
    </row>
    <row r="218" spans="1:11" ht="18.75" x14ac:dyDescent="0.25">
      <c r="A218" s="69" t="s">
        <v>220</v>
      </c>
      <c r="B218" s="66">
        <f t="shared" si="28"/>
        <v>184</v>
      </c>
      <c r="C218" s="70" t="s">
        <v>235</v>
      </c>
      <c r="D218" s="24">
        <v>546.70000000000005</v>
      </c>
      <c r="E218" s="24">
        <v>578.6</v>
      </c>
      <c r="F218" s="24">
        <f>G218+H218+I218+J218</f>
        <v>613.6</v>
      </c>
      <c r="G218" s="24">
        <v>153.4</v>
      </c>
      <c r="H218" s="24">
        <v>153.4</v>
      </c>
      <c r="I218" s="24">
        <v>153.4</v>
      </c>
      <c r="J218" s="24">
        <v>153.4</v>
      </c>
      <c r="K218" s="20"/>
    </row>
    <row r="219" spans="1:11" ht="18.75" x14ac:dyDescent="0.25">
      <c r="A219" s="69" t="s">
        <v>236</v>
      </c>
      <c r="B219" s="66">
        <f t="shared" si="28"/>
        <v>185</v>
      </c>
      <c r="C219" s="70" t="s">
        <v>237</v>
      </c>
      <c r="D219" s="24">
        <v>343.8</v>
      </c>
      <c r="E219" s="24">
        <v>362.9</v>
      </c>
      <c r="F219" s="24">
        <f t="shared" ref="F219:F224" si="32">G219+H219+I219+J219</f>
        <v>368</v>
      </c>
      <c r="G219" s="24">
        <v>92</v>
      </c>
      <c r="H219" s="24">
        <v>92</v>
      </c>
      <c r="I219" s="24">
        <v>92</v>
      </c>
      <c r="J219" s="24">
        <v>92</v>
      </c>
      <c r="K219" s="20"/>
    </row>
    <row r="220" spans="1:11" ht="18.75" x14ac:dyDescent="0.25">
      <c r="A220" s="69" t="s">
        <v>224</v>
      </c>
      <c r="B220" s="66">
        <f t="shared" si="28"/>
        <v>186</v>
      </c>
      <c r="C220" s="70" t="s">
        <v>238</v>
      </c>
      <c r="D220" s="24">
        <v>3045.8</v>
      </c>
      <c r="E220" s="24">
        <v>5950.1</v>
      </c>
      <c r="F220" s="25">
        <f t="shared" si="32"/>
        <v>6833.2</v>
      </c>
      <c r="G220" s="25">
        <f>1582+126.3</f>
        <v>1708.3</v>
      </c>
      <c r="H220" s="25">
        <v>1708.3</v>
      </c>
      <c r="I220" s="25">
        <v>1708.3</v>
      </c>
      <c r="J220" s="25">
        <v>1708.3</v>
      </c>
      <c r="K220" s="20"/>
    </row>
    <row r="221" spans="1:11" ht="18.75" x14ac:dyDescent="0.25">
      <c r="A221" s="69" t="s">
        <v>226</v>
      </c>
      <c r="B221" s="66">
        <f t="shared" si="28"/>
        <v>187</v>
      </c>
      <c r="C221" s="70" t="s">
        <v>239</v>
      </c>
      <c r="D221" s="24">
        <v>742.4</v>
      </c>
      <c r="E221" s="24">
        <v>1133.9000000000001</v>
      </c>
      <c r="F221" s="24">
        <f t="shared" si="32"/>
        <v>1256</v>
      </c>
      <c r="G221" s="24">
        <v>314</v>
      </c>
      <c r="H221" s="24">
        <v>314</v>
      </c>
      <c r="I221" s="24">
        <v>314</v>
      </c>
      <c r="J221" s="24">
        <v>314</v>
      </c>
      <c r="K221" s="20"/>
    </row>
    <row r="222" spans="1:11" ht="18.75" x14ac:dyDescent="0.25">
      <c r="A222" s="69" t="s">
        <v>228</v>
      </c>
      <c r="B222" s="66">
        <f t="shared" si="28"/>
        <v>188</v>
      </c>
      <c r="C222" s="70" t="s">
        <v>240</v>
      </c>
      <c r="D222" s="24">
        <v>1769.6</v>
      </c>
      <c r="E222" s="24">
        <v>2881.4</v>
      </c>
      <c r="F222" s="24">
        <f t="shared" si="32"/>
        <v>3213.6</v>
      </c>
      <c r="G222" s="24">
        <v>803.4</v>
      </c>
      <c r="H222" s="24">
        <v>803.4</v>
      </c>
      <c r="I222" s="24">
        <v>803.4</v>
      </c>
      <c r="J222" s="24">
        <v>803.4</v>
      </c>
      <c r="K222" s="20"/>
    </row>
    <row r="223" spans="1:11" ht="18.75" x14ac:dyDescent="0.25">
      <c r="A223" s="69" t="s">
        <v>230</v>
      </c>
      <c r="B223" s="66">
        <f t="shared" si="28"/>
        <v>189</v>
      </c>
      <c r="C223" s="70" t="s">
        <v>241</v>
      </c>
      <c r="D223" s="24">
        <v>456.5</v>
      </c>
      <c r="E223" s="24">
        <v>815.1</v>
      </c>
      <c r="F223" s="24">
        <f t="shared" si="32"/>
        <v>747.6</v>
      </c>
      <c r="G223" s="24">
        <v>186.9</v>
      </c>
      <c r="H223" s="24">
        <v>186.9</v>
      </c>
      <c r="I223" s="24">
        <v>186.9</v>
      </c>
      <c r="J223" s="24">
        <v>186.9</v>
      </c>
      <c r="K223" s="20"/>
    </row>
    <row r="224" spans="1:11" ht="18.75" x14ac:dyDescent="0.25">
      <c r="A224" s="69" t="s">
        <v>232</v>
      </c>
      <c r="B224" s="66">
        <f t="shared" si="28"/>
        <v>190</v>
      </c>
      <c r="C224" s="70" t="s">
        <v>242</v>
      </c>
      <c r="D224" s="24">
        <v>950.4</v>
      </c>
      <c r="E224" s="24">
        <v>1178.0999999999999</v>
      </c>
      <c r="F224" s="24">
        <f t="shared" si="32"/>
        <v>1321.2</v>
      </c>
      <c r="G224" s="24">
        <v>330.3</v>
      </c>
      <c r="H224" s="24">
        <v>330.3</v>
      </c>
      <c r="I224" s="24">
        <v>330.3</v>
      </c>
      <c r="J224" s="24">
        <v>330.3</v>
      </c>
      <c r="K224" s="20"/>
    </row>
    <row r="225" spans="1:11" ht="37.5" x14ac:dyDescent="0.25">
      <c r="A225" s="69" t="s">
        <v>243</v>
      </c>
      <c r="B225" s="66">
        <f t="shared" si="28"/>
        <v>191</v>
      </c>
      <c r="C225" s="70">
        <v>8030</v>
      </c>
      <c r="D225" s="20">
        <f>D217/12/D209</f>
        <v>10.07076923076923</v>
      </c>
      <c r="E225" s="20">
        <f>E217/12/E209</f>
        <v>14.052396514161222</v>
      </c>
      <c r="F225" s="20">
        <f>F217/12/F209</f>
        <v>18.836220472440946</v>
      </c>
      <c r="G225" s="20">
        <f>G217/3/G209</f>
        <v>18.836220472440946</v>
      </c>
      <c r="H225" s="20">
        <f>H217/3/H209</f>
        <v>18.836220472440946</v>
      </c>
      <c r="I225" s="20">
        <f>I217/3/I209</f>
        <v>18.836220472440946</v>
      </c>
      <c r="J225" s="20">
        <f>J217/3/J209</f>
        <v>18.836220472440946</v>
      </c>
      <c r="K225" s="20"/>
    </row>
    <row r="226" spans="1:11" ht="18.75" x14ac:dyDescent="0.25">
      <c r="A226" s="69" t="s">
        <v>220</v>
      </c>
      <c r="B226" s="66">
        <f t="shared" si="28"/>
        <v>192</v>
      </c>
      <c r="C226" s="70" t="s">
        <v>244</v>
      </c>
      <c r="D226" s="24">
        <f>D218/12</f>
        <v>45.558333333333337</v>
      </c>
      <c r="E226" s="24">
        <f>E218/12</f>
        <v>48.216666666666669</v>
      </c>
      <c r="F226" s="20">
        <f>F218/12/F210</f>
        <v>51.133333333333333</v>
      </c>
      <c r="G226" s="24">
        <f>G218/3</f>
        <v>51.133333333333333</v>
      </c>
      <c r="H226" s="24">
        <f t="shared" ref="H226:J227" si="33">H218/3</f>
        <v>51.133333333333333</v>
      </c>
      <c r="I226" s="24">
        <f t="shared" si="33"/>
        <v>51.133333333333333</v>
      </c>
      <c r="J226" s="24">
        <f t="shared" si="33"/>
        <v>51.133333333333333</v>
      </c>
      <c r="K226" s="28"/>
    </row>
    <row r="227" spans="1:11" ht="18.75" x14ac:dyDescent="0.25">
      <c r="A227" s="69" t="s">
        <v>236</v>
      </c>
      <c r="B227" s="66">
        <f t="shared" si="28"/>
        <v>193</v>
      </c>
      <c r="C227" s="70" t="s">
        <v>245</v>
      </c>
      <c r="D227" s="24">
        <f>D219/12</f>
        <v>28.650000000000002</v>
      </c>
      <c r="E227" s="24">
        <f t="shared" ref="E227" si="34">E219/12</f>
        <v>30.241666666666664</v>
      </c>
      <c r="F227" s="20">
        <f t="shared" ref="F227:F232" si="35">F219/12/F211</f>
        <v>30.666666666666668</v>
      </c>
      <c r="G227" s="24">
        <f>G219/3</f>
        <v>30.666666666666668</v>
      </c>
      <c r="H227" s="24">
        <f t="shared" si="33"/>
        <v>30.666666666666668</v>
      </c>
      <c r="I227" s="24">
        <f t="shared" si="33"/>
        <v>30.666666666666668</v>
      </c>
      <c r="J227" s="24">
        <f t="shared" si="33"/>
        <v>30.666666666666668</v>
      </c>
      <c r="K227" s="28"/>
    </row>
    <row r="228" spans="1:11" ht="18.75" x14ac:dyDescent="0.25">
      <c r="A228" s="69" t="s">
        <v>224</v>
      </c>
      <c r="B228" s="66">
        <f t="shared" si="28"/>
        <v>194</v>
      </c>
      <c r="C228" s="70" t="s">
        <v>246</v>
      </c>
      <c r="D228" s="24">
        <f>D220/D212/12</f>
        <v>9.0648809523809533</v>
      </c>
      <c r="E228" s="24">
        <f>E220/E212/12</f>
        <v>15.256666666666668</v>
      </c>
      <c r="F228" s="20">
        <f t="shared" si="35"/>
        <v>22.777333333333331</v>
      </c>
      <c r="G228" s="24">
        <f>G220/F212/3</f>
        <v>22.777333333333331</v>
      </c>
      <c r="H228" s="24">
        <f>H220/F212/3</f>
        <v>22.777333333333331</v>
      </c>
      <c r="I228" s="24">
        <f>I220/F212/3</f>
        <v>22.777333333333331</v>
      </c>
      <c r="J228" s="24">
        <f>J220/F212/3</f>
        <v>22.777333333333331</v>
      </c>
      <c r="K228" s="28"/>
    </row>
    <row r="229" spans="1:11" ht="18.75" x14ac:dyDescent="0.25">
      <c r="A229" s="69" t="s">
        <v>226</v>
      </c>
      <c r="B229" s="66">
        <f t="shared" si="28"/>
        <v>195</v>
      </c>
      <c r="C229" s="70" t="s">
        <v>247</v>
      </c>
      <c r="D229" s="24">
        <f t="shared" ref="D229:E232" si="36">D221/D213/12</f>
        <v>10.311111111111112</v>
      </c>
      <c r="E229" s="24">
        <f t="shared" si="36"/>
        <v>20.99814814814815</v>
      </c>
      <c r="F229" s="20">
        <f t="shared" si="35"/>
        <v>26.166666666666668</v>
      </c>
      <c r="G229" s="24">
        <f t="shared" ref="G229:G231" si="37">G221/F213/3</f>
        <v>26.166666666666668</v>
      </c>
      <c r="H229" s="24">
        <f>H221/F213/3</f>
        <v>26.166666666666668</v>
      </c>
      <c r="I229" s="24">
        <f>I221/F213/3</f>
        <v>26.166666666666668</v>
      </c>
      <c r="J229" s="24">
        <f>J221/F213/3</f>
        <v>26.166666666666668</v>
      </c>
      <c r="K229" s="28"/>
    </row>
    <row r="230" spans="1:11" ht="18.75" x14ac:dyDescent="0.25">
      <c r="A230" s="69" t="s">
        <v>228</v>
      </c>
      <c r="B230" s="66">
        <f t="shared" si="28"/>
        <v>196</v>
      </c>
      <c r="C230" s="70" t="s">
        <v>248</v>
      </c>
      <c r="D230" s="24">
        <f t="shared" si="36"/>
        <v>9.8311111111111114</v>
      </c>
      <c r="E230" s="24">
        <f t="shared" si="36"/>
        <v>12.979279279279281</v>
      </c>
      <c r="F230" s="20">
        <f t="shared" si="35"/>
        <v>16.737500000000001</v>
      </c>
      <c r="G230" s="24">
        <f t="shared" si="37"/>
        <v>16.737500000000001</v>
      </c>
      <c r="H230" s="24">
        <f>H222/F214/3</f>
        <v>16.737500000000001</v>
      </c>
      <c r="I230" s="24">
        <f>I222/F214/3</f>
        <v>16.737500000000001</v>
      </c>
      <c r="J230" s="24">
        <f>J222/F214/3</f>
        <v>16.737500000000001</v>
      </c>
      <c r="K230" s="28"/>
    </row>
    <row r="231" spans="1:11" ht="18.75" x14ac:dyDescent="0.25">
      <c r="A231" s="69" t="s">
        <v>230</v>
      </c>
      <c r="B231" s="66">
        <f t="shared" si="28"/>
        <v>197</v>
      </c>
      <c r="C231" s="70" t="s">
        <v>249</v>
      </c>
      <c r="D231" s="24">
        <f t="shared" si="36"/>
        <v>5.4345238095238093</v>
      </c>
      <c r="E231" s="24">
        <f t="shared" si="36"/>
        <v>7.9911764705882353</v>
      </c>
      <c r="F231" s="20">
        <f t="shared" si="35"/>
        <v>10.383333333333335</v>
      </c>
      <c r="G231" s="24">
        <f t="shared" si="37"/>
        <v>10.383333333333335</v>
      </c>
      <c r="H231" s="24">
        <f>H223/F215/3</f>
        <v>10.383333333333335</v>
      </c>
      <c r="I231" s="24">
        <f>I223/F215/3</f>
        <v>10.383333333333335</v>
      </c>
      <c r="J231" s="24">
        <f>J223/F215/3</f>
        <v>10.383333333333335</v>
      </c>
      <c r="K231" s="28"/>
    </row>
    <row r="232" spans="1:11" ht="18.75" x14ac:dyDescent="0.25">
      <c r="A232" s="69" t="s">
        <v>232</v>
      </c>
      <c r="B232" s="66">
        <f t="shared" si="28"/>
        <v>198</v>
      </c>
      <c r="C232" s="70" t="s">
        <v>250</v>
      </c>
      <c r="D232" s="24">
        <f t="shared" si="36"/>
        <v>11.314285714285715</v>
      </c>
      <c r="E232" s="24">
        <f t="shared" si="36"/>
        <v>9.35</v>
      </c>
      <c r="F232" s="20">
        <f t="shared" si="35"/>
        <v>10.485714285714286</v>
      </c>
      <c r="G232" s="24">
        <f>G224/F216/3</f>
        <v>10.485714285714286</v>
      </c>
      <c r="H232" s="24">
        <f>H224/F216/3</f>
        <v>10.485714285714286</v>
      </c>
      <c r="I232" s="24">
        <f>I224/F216/3</f>
        <v>10.485714285714286</v>
      </c>
      <c r="J232" s="24">
        <f>J224/F216/3</f>
        <v>10.485714285714286</v>
      </c>
      <c r="K232" s="28"/>
    </row>
    <row r="233" spans="1:11" ht="18.75" x14ac:dyDescent="0.25">
      <c r="A233" s="69" t="s">
        <v>251</v>
      </c>
      <c r="B233" s="66">
        <f t="shared" si="28"/>
        <v>199</v>
      </c>
      <c r="C233" s="70">
        <v>8040</v>
      </c>
      <c r="D233" s="20">
        <f>D234+D235+D236+D237+D238+D239+D240</f>
        <v>652.00000000000011</v>
      </c>
      <c r="E233" s="20">
        <f t="shared" ref="E233:J233" si="38">E234+E235+E236+E237+E238+E239+E240</f>
        <v>0</v>
      </c>
      <c r="F233" s="20">
        <f t="shared" si="38"/>
        <v>0</v>
      </c>
      <c r="G233" s="20">
        <f t="shared" si="38"/>
        <v>0</v>
      </c>
      <c r="H233" s="20">
        <f t="shared" si="38"/>
        <v>0</v>
      </c>
      <c r="I233" s="20">
        <f t="shared" si="38"/>
        <v>0</v>
      </c>
      <c r="J233" s="20">
        <f t="shared" si="38"/>
        <v>0</v>
      </c>
      <c r="K233" s="28"/>
    </row>
    <row r="234" spans="1:11" ht="18.75" x14ac:dyDescent="0.25">
      <c r="A234" s="69" t="s">
        <v>220</v>
      </c>
      <c r="B234" s="66">
        <f t="shared" si="28"/>
        <v>200</v>
      </c>
      <c r="C234" s="70" t="s">
        <v>252</v>
      </c>
      <c r="D234" s="28">
        <v>28.8</v>
      </c>
      <c r="E234" s="28"/>
      <c r="F234" s="30"/>
      <c r="G234" s="28"/>
      <c r="H234" s="28"/>
      <c r="I234" s="28"/>
      <c r="J234" s="28"/>
      <c r="K234" s="28"/>
    </row>
    <row r="235" spans="1:11" ht="18.75" x14ac:dyDescent="0.25">
      <c r="A235" s="69" t="s">
        <v>236</v>
      </c>
      <c r="B235" s="66">
        <f t="shared" si="28"/>
        <v>201</v>
      </c>
      <c r="C235" s="70" t="s">
        <v>253</v>
      </c>
      <c r="D235" s="28">
        <v>27.8</v>
      </c>
      <c r="E235" s="28"/>
      <c r="F235" s="30"/>
      <c r="G235" s="28"/>
      <c r="H235" s="28"/>
      <c r="I235" s="28"/>
      <c r="J235" s="28"/>
      <c r="K235" s="28"/>
    </row>
    <row r="236" spans="1:11" ht="18.75" x14ac:dyDescent="0.25">
      <c r="A236" s="69" t="s">
        <v>224</v>
      </c>
      <c r="B236" s="66">
        <f t="shared" si="28"/>
        <v>202</v>
      </c>
      <c r="C236" s="70" t="s">
        <v>254</v>
      </c>
      <c r="D236" s="28">
        <v>263.8</v>
      </c>
      <c r="E236" s="28"/>
      <c r="F236" s="30"/>
      <c r="G236" s="28"/>
      <c r="H236" s="28"/>
      <c r="I236" s="28"/>
      <c r="J236" s="28"/>
      <c r="K236" s="28"/>
    </row>
    <row r="237" spans="1:11" ht="18.75" x14ac:dyDescent="0.25">
      <c r="A237" s="69" t="s">
        <v>226</v>
      </c>
      <c r="B237" s="66">
        <f t="shared" si="28"/>
        <v>203</v>
      </c>
      <c r="C237" s="70" t="s">
        <v>255</v>
      </c>
      <c r="D237" s="28">
        <v>57.6</v>
      </c>
      <c r="E237" s="28"/>
      <c r="F237" s="30"/>
      <c r="G237" s="28"/>
      <c r="H237" s="28"/>
      <c r="I237" s="28"/>
      <c r="J237" s="28"/>
      <c r="K237" s="28"/>
    </row>
    <row r="238" spans="1:11" ht="18.75" x14ac:dyDescent="0.25">
      <c r="A238" s="69" t="s">
        <v>228</v>
      </c>
      <c r="B238" s="66">
        <f t="shared" si="28"/>
        <v>204</v>
      </c>
      <c r="C238" s="70" t="s">
        <v>256</v>
      </c>
      <c r="D238" s="28">
        <v>153.80000000000001</v>
      </c>
      <c r="E238" s="28"/>
      <c r="F238" s="30"/>
      <c r="G238" s="28"/>
      <c r="H238" s="28"/>
      <c r="I238" s="28"/>
      <c r="J238" s="28"/>
      <c r="K238" s="28"/>
    </row>
    <row r="239" spans="1:11" ht="18.75" x14ac:dyDescent="0.25">
      <c r="A239" s="69" t="s">
        <v>230</v>
      </c>
      <c r="B239" s="66">
        <f t="shared" si="28"/>
        <v>205</v>
      </c>
      <c r="C239" s="70" t="s">
        <v>257</v>
      </c>
      <c r="D239" s="28">
        <v>41.5</v>
      </c>
      <c r="E239" s="28"/>
      <c r="F239" s="30"/>
      <c r="G239" s="28"/>
      <c r="H239" s="28"/>
      <c r="I239" s="28"/>
      <c r="J239" s="28"/>
      <c r="K239" s="28"/>
    </row>
    <row r="240" spans="1:11" ht="18.75" x14ac:dyDescent="0.25">
      <c r="A240" s="69" t="s">
        <v>232</v>
      </c>
      <c r="B240" s="66">
        <f t="shared" si="28"/>
        <v>206</v>
      </c>
      <c r="C240" s="70" t="s">
        <v>258</v>
      </c>
      <c r="D240" s="28">
        <v>78.7</v>
      </c>
      <c r="E240" s="28"/>
      <c r="F240" s="30"/>
      <c r="G240" s="28"/>
      <c r="H240" s="28"/>
      <c r="I240" s="28"/>
      <c r="J240" s="28"/>
      <c r="K240" s="28"/>
    </row>
    <row r="241" spans="1:11" ht="18.75" x14ac:dyDescent="0.25">
      <c r="A241" s="31"/>
      <c r="B241" s="32"/>
      <c r="C241" s="18"/>
      <c r="D241" s="33"/>
      <c r="E241" s="33"/>
      <c r="F241" s="33"/>
      <c r="G241" s="33"/>
      <c r="H241" s="33"/>
      <c r="I241" s="33"/>
      <c r="J241" s="33"/>
      <c r="K241" s="33"/>
    </row>
    <row r="242" spans="1:11" ht="18.75" x14ac:dyDescent="0.25">
      <c r="A242" s="31"/>
      <c r="B242" s="32"/>
      <c r="C242" s="18"/>
      <c r="D242" s="33"/>
      <c r="E242" s="33"/>
      <c r="F242" s="33"/>
      <c r="G242" s="33"/>
      <c r="H242" s="33"/>
      <c r="I242" s="33"/>
      <c r="J242" s="33"/>
      <c r="K242" s="33"/>
    </row>
    <row r="243" spans="1:11" ht="18.75" x14ac:dyDescent="0.25">
      <c r="A243" s="8"/>
      <c r="B243" s="17"/>
      <c r="C243" s="34"/>
      <c r="D243" s="109"/>
      <c r="E243" s="109"/>
      <c r="F243" s="109"/>
      <c r="G243" s="35"/>
      <c r="H243" s="110"/>
      <c r="I243" s="110"/>
      <c r="J243" s="110"/>
      <c r="K243" s="5"/>
    </row>
    <row r="244" spans="1:11" ht="20.25" x14ac:dyDescent="0.25">
      <c r="A244" s="36" t="s">
        <v>220</v>
      </c>
      <c r="B244" s="37"/>
      <c r="C244" s="50"/>
      <c r="D244" s="111"/>
      <c r="E244" s="111"/>
      <c r="F244" s="111"/>
      <c r="G244" s="38"/>
      <c r="H244" s="112" t="s">
        <v>259</v>
      </c>
      <c r="I244" s="112"/>
      <c r="J244" s="112"/>
      <c r="K244" s="39" t="s">
        <v>260</v>
      </c>
    </row>
    <row r="245" spans="1:11" x14ac:dyDescent="0.25">
      <c r="A245" s="40"/>
      <c r="B245" s="41"/>
      <c r="D245" s="43"/>
      <c r="E245" s="44"/>
      <c r="F245" s="48"/>
      <c r="G245" s="48"/>
      <c r="H245" s="48"/>
      <c r="I245" s="48"/>
      <c r="J245" s="48"/>
    </row>
    <row r="246" spans="1:11" x14ac:dyDescent="0.25">
      <c r="A246" s="40"/>
      <c r="B246" s="41"/>
      <c r="D246" s="43"/>
      <c r="E246" s="44"/>
      <c r="F246" s="48"/>
      <c r="G246" s="48"/>
      <c r="H246" s="48"/>
      <c r="I246" s="48"/>
      <c r="J246" s="48"/>
    </row>
    <row r="247" spans="1:11" x14ac:dyDescent="0.25">
      <c r="A247" s="40"/>
      <c r="B247" s="41"/>
      <c r="D247" s="43"/>
      <c r="E247" s="44"/>
      <c r="F247" s="48"/>
      <c r="G247" s="48"/>
      <c r="H247" s="48"/>
      <c r="I247" s="48"/>
      <c r="J247" s="48"/>
    </row>
    <row r="248" spans="1:11" x14ac:dyDescent="0.25">
      <c r="A248" s="40"/>
      <c r="B248" s="41"/>
      <c r="D248" s="43"/>
      <c r="E248" s="44"/>
      <c r="F248" s="48"/>
      <c r="G248" s="48"/>
      <c r="H248" s="107"/>
      <c r="I248" s="108"/>
      <c r="J248" s="48"/>
    </row>
    <row r="249" spans="1:11" x14ac:dyDescent="0.25">
      <c r="A249" s="40"/>
      <c r="B249" s="41"/>
      <c r="D249" s="43"/>
      <c r="E249" s="44"/>
      <c r="F249" s="48"/>
      <c r="G249" s="48"/>
      <c r="J249" s="48"/>
    </row>
    <row r="250" spans="1:11" x14ac:dyDescent="0.25">
      <c r="A250" s="40"/>
      <c r="B250" s="41"/>
      <c r="D250" s="43"/>
      <c r="E250" s="44"/>
      <c r="F250" s="48"/>
      <c r="G250" s="48"/>
      <c r="H250" s="48"/>
      <c r="I250" s="48"/>
      <c r="J250" s="48"/>
    </row>
    <row r="251" spans="1:11" x14ac:dyDescent="0.25">
      <c r="A251" s="40"/>
      <c r="B251" s="41"/>
      <c r="D251" s="43"/>
      <c r="E251" s="44"/>
      <c r="F251" s="48"/>
      <c r="G251" s="48"/>
      <c r="H251" s="48"/>
      <c r="I251" s="48"/>
      <c r="J251" s="48"/>
    </row>
    <row r="252" spans="1:11" x14ac:dyDescent="0.25">
      <c r="A252" s="40"/>
      <c r="B252" s="41"/>
      <c r="D252" s="43"/>
      <c r="E252" s="44"/>
      <c r="F252" s="48"/>
      <c r="G252" s="48"/>
      <c r="H252" s="48"/>
      <c r="I252" s="48"/>
      <c r="J252" s="48"/>
    </row>
    <row r="253" spans="1:11" x14ac:dyDescent="0.25">
      <c r="A253" s="40"/>
      <c r="B253" s="41"/>
      <c r="D253" s="43"/>
      <c r="E253" s="44"/>
      <c r="F253" s="48"/>
      <c r="G253" s="48"/>
      <c r="H253" s="48"/>
      <c r="I253" s="48"/>
      <c r="J253" s="48"/>
    </row>
    <row r="254" spans="1:11" x14ac:dyDescent="0.25">
      <c r="A254" s="40"/>
      <c r="B254" s="41"/>
      <c r="D254" s="43"/>
      <c r="E254" s="44"/>
      <c r="F254" s="48"/>
      <c r="G254" s="48"/>
      <c r="H254" s="48"/>
      <c r="I254" s="48"/>
      <c r="J254" s="48"/>
    </row>
    <row r="255" spans="1:11" x14ac:dyDescent="0.25">
      <c r="A255" s="40"/>
      <c r="B255" s="41"/>
      <c r="D255" s="43"/>
      <c r="E255" s="44"/>
      <c r="F255" s="48"/>
      <c r="G255" s="48"/>
      <c r="H255" s="48"/>
      <c r="I255" s="48"/>
      <c r="J255" s="48"/>
    </row>
    <row r="256" spans="1:11" x14ac:dyDescent="0.25">
      <c r="A256" s="40"/>
      <c r="B256" s="41"/>
      <c r="D256" s="43"/>
      <c r="E256" s="44"/>
      <c r="F256" s="48"/>
      <c r="G256" s="48"/>
      <c r="H256" s="48"/>
      <c r="I256" s="48"/>
      <c r="J256" s="48"/>
    </row>
    <row r="257" spans="1:10" x14ac:dyDescent="0.25">
      <c r="A257" s="40"/>
      <c r="B257" s="41"/>
      <c r="D257" s="43"/>
      <c r="E257" s="44"/>
      <c r="F257" s="48"/>
      <c r="G257" s="48"/>
      <c r="H257" s="48"/>
      <c r="I257" s="48"/>
      <c r="J257" s="48"/>
    </row>
    <row r="258" spans="1:10" x14ac:dyDescent="0.25">
      <c r="A258" s="40"/>
      <c r="B258" s="41"/>
      <c r="D258" s="43"/>
      <c r="E258" s="44"/>
      <c r="F258" s="48"/>
      <c r="G258" s="48"/>
      <c r="H258" s="48"/>
      <c r="I258" s="48"/>
      <c r="J258" s="48"/>
    </row>
    <row r="259" spans="1:10" x14ac:dyDescent="0.25">
      <c r="A259" s="40"/>
      <c r="B259" s="41"/>
      <c r="D259" s="43"/>
      <c r="E259" s="44"/>
      <c r="F259" s="48"/>
      <c r="G259" s="48"/>
      <c r="H259" s="48"/>
      <c r="I259" s="48"/>
      <c r="J259" s="48"/>
    </row>
    <row r="260" spans="1:10" x14ac:dyDescent="0.25">
      <c r="A260" s="40"/>
      <c r="B260" s="41"/>
      <c r="D260" s="43"/>
      <c r="E260" s="44"/>
      <c r="F260" s="48"/>
      <c r="G260" s="48"/>
      <c r="H260" s="48"/>
      <c r="I260" s="48"/>
      <c r="J260" s="48"/>
    </row>
    <row r="261" spans="1:10" x14ac:dyDescent="0.25">
      <c r="A261" s="40"/>
      <c r="B261" s="41"/>
      <c r="D261" s="43"/>
      <c r="E261" s="44"/>
      <c r="F261" s="48"/>
      <c r="G261" s="48"/>
      <c r="H261" s="48"/>
      <c r="I261" s="48"/>
      <c r="J261" s="48"/>
    </row>
    <row r="262" spans="1:10" x14ac:dyDescent="0.25">
      <c r="A262" s="40"/>
      <c r="B262" s="41"/>
      <c r="D262" s="43"/>
      <c r="E262" s="44"/>
      <c r="F262" s="48"/>
      <c r="G262" s="48"/>
      <c r="H262" s="48"/>
      <c r="I262" s="48"/>
      <c r="J262" s="48"/>
    </row>
    <row r="263" spans="1:10" x14ac:dyDescent="0.25">
      <c r="A263" s="40"/>
      <c r="B263" s="41"/>
      <c r="D263" s="43"/>
      <c r="E263" s="44"/>
      <c r="F263" s="48"/>
      <c r="G263" s="48"/>
      <c r="H263" s="48"/>
      <c r="I263" s="48"/>
      <c r="J263" s="48"/>
    </row>
    <row r="264" spans="1:10" x14ac:dyDescent="0.25">
      <c r="A264" s="40"/>
      <c r="B264" s="41"/>
      <c r="D264" s="43"/>
      <c r="E264" s="44"/>
      <c r="F264" s="48"/>
      <c r="G264" s="48"/>
      <c r="H264" s="48"/>
      <c r="I264" s="48"/>
      <c r="J264" s="48"/>
    </row>
    <row r="265" spans="1:10" x14ac:dyDescent="0.25">
      <c r="A265" s="40"/>
      <c r="B265" s="41"/>
      <c r="D265" s="43"/>
      <c r="E265" s="44"/>
      <c r="F265" s="48"/>
      <c r="G265" s="48"/>
      <c r="H265" s="48"/>
      <c r="I265" s="48"/>
      <c r="J265" s="48"/>
    </row>
    <row r="266" spans="1:10" x14ac:dyDescent="0.25">
      <c r="A266" s="40"/>
      <c r="B266" s="41"/>
      <c r="D266" s="43"/>
      <c r="E266" s="44"/>
      <c r="F266" s="48"/>
      <c r="G266" s="48"/>
      <c r="H266" s="48"/>
      <c r="I266" s="48"/>
      <c r="J266" s="48"/>
    </row>
    <row r="267" spans="1:10" x14ac:dyDescent="0.25">
      <c r="A267" s="40"/>
      <c r="B267" s="41"/>
      <c r="D267" s="43"/>
      <c r="E267" s="44"/>
      <c r="F267" s="48"/>
      <c r="G267" s="48"/>
      <c r="H267" s="48"/>
      <c r="I267" s="48"/>
      <c r="J267" s="48"/>
    </row>
    <row r="268" spans="1:10" x14ac:dyDescent="0.25">
      <c r="A268" s="40"/>
      <c r="B268" s="41"/>
      <c r="D268" s="43"/>
      <c r="E268" s="44"/>
      <c r="F268" s="48"/>
      <c r="G268" s="48"/>
      <c r="H268" s="48"/>
      <c r="I268" s="48"/>
      <c r="J268" s="48"/>
    </row>
    <row r="269" spans="1:10" x14ac:dyDescent="0.25">
      <c r="A269" s="40"/>
      <c r="B269" s="41"/>
      <c r="D269" s="43"/>
      <c r="E269" s="44"/>
      <c r="F269" s="48"/>
      <c r="G269" s="48"/>
      <c r="H269" s="48"/>
      <c r="I269" s="48"/>
      <c r="J269" s="48"/>
    </row>
    <row r="270" spans="1:10" x14ac:dyDescent="0.25">
      <c r="A270" s="40"/>
      <c r="B270" s="41"/>
      <c r="D270" s="43"/>
      <c r="E270" s="44"/>
      <c r="F270" s="48"/>
      <c r="G270" s="48"/>
      <c r="H270" s="48"/>
      <c r="I270" s="48"/>
      <c r="J270" s="48"/>
    </row>
    <row r="271" spans="1:10" x14ac:dyDescent="0.25">
      <c r="A271" s="40"/>
      <c r="B271" s="41"/>
      <c r="D271" s="43"/>
      <c r="E271" s="44"/>
      <c r="F271" s="48"/>
      <c r="G271" s="48"/>
      <c r="H271" s="48"/>
      <c r="I271" s="48"/>
      <c r="J271" s="48"/>
    </row>
    <row r="272" spans="1:10" x14ac:dyDescent="0.25">
      <c r="A272" s="40"/>
      <c r="B272" s="41"/>
      <c r="D272" s="43"/>
      <c r="E272" s="44"/>
      <c r="F272" s="48"/>
      <c r="G272" s="48"/>
      <c r="H272" s="48"/>
      <c r="I272" s="48"/>
      <c r="J272" s="48"/>
    </row>
    <row r="273" spans="1:10" x14ac:dyDescent="0.25">
      <c r="A273" s="40"/>
      <c r="B273" s="41"/>
      <c r="D273" s="43"/>
      <c r="E273" s="44"/>
      <c r="F273" s="48"/>
      <c r="G273" s="48"/>
      <c r="H273" s="48"/>
      <c r="I273" s="48"/>
      <c r="J273" s="48"/>
    </row>
    <row r="274" spans="1:10" x14ac:dyDescent="0.25">
      <c r="A274" s="40"/>
      <c r="B274" s="41"/>
      <c r="D274" s="43"/>
      <c r="E274" s="44"/>
      <c r="F274" s="48"/>
      <c r="G274" s="48"/>
      <c r="H274" s="48"/>
      <c r="I274" s="48"/>
      <c r="J274" s="48"/>
    </row>
    <row r="275" spans="1:10" x14ac:dyDescent="0.25">
      <c r="A275" s="40"/>
      <c r="B275" s="41"/>
      <c r="D275" s="43"/>
      <c r="E275" s="44"/>
      <c r="F275" s="48"/>
      <c r="G275" s="48"/>
      <c r="H275" s="48"/>
      <c r="I275" s="48"/>
      <c r="J275" s="48"/>
    </row>
    <row r="276" spans="1:10" x14ac:dyDescent="0.25">
      <c r="A276" s="40"/>
      <c r="B276" s="41"/>
      <c r="D276" s="43"/>
      <c r="E276" s="44"/>
      <c r="F276" s="48"/>
      <c r="G276" s="48"/>
      <c r="H276" s="48"/>
      <c r="I276" s="48"/>
      <c r="J276" s="48"/>
    </row>
    <row r="277" spans="1:10" x14ac:dyDescent="0.25">
      <c r="A277" s="40"/>
      <c r="B277" s="41"/>
      <c r="D277" s="43"/>
      <c r="E277" s="44"/>
      <c r="F277" s="48"/>
      <c r="G277" s="48"/>
      <c r="H277" s="48"/>
      <c r="I277" s="48"/>
      <c r="J277" s="48"/>
    </row>
    <row r="278" spans="1:10" x14ac:dyDescent="0.25">
      <c r="A278" s="40"/>
      <c r="B278" s="41"/>
      <c r="D278" s="43"/>
      <c r="E278" s="44"/>
      <c r="F278" s="48"/>
      <c r="G278" s="48"/>
      <c r="H278" s="48"/>
      <c r="I278" s="48"/>
      <c r="J278" s="48"/>
    </row>
    <row r="279" spans="1:10" x14ac:dyDescent="0.25">
      <c r="A279" s="40"/>
      <c r="B279" s="41"/>
      <c r="D279" s="43"/>
      <c r="E279" s="44"/>
      <c r="F279" s="48"/>
      <c r="G279" s="48"/>
      <c r="H279" s="48"/>
      <c r="I279" s="48"/>
      <c r="J279" s="48"/>
    </row>
    <row r="280" spans="1:10" x14ac:dyDescent="0.25">
      <c r="A280" s="40"/>
      <c r="B280" s="41"/>
      <c r="D280" s="43"/>
      <c r="E280" s="44"/>
      <c r="F280" s="48"/>
      <c r="G280" s="48"/>
      <c r="H280" s="48"/>
      <c r="I280" s="48"/>
      <c r="J280" s="48"/>
    </row>
    <row r="281" spans="1:10" x14ac:dyDescent="0.25">
      <c r="A281" s="40"/>
      <c r="B281" s="41"/>
      <c r="D281" s="43"/>
      <c r="E281" s="44"/>
      <c r="F281" s="48"/>
      <c r="G281" s="48"/>
      <c r="H281" s="48"/>
      <c r="I281" s="48"/>
      <c r="J281" s="48"/>
    </row>
    <row r="282" spans="1:10" x14ac:dyDescent="0.25">
      <c r="A282" s="40"/>
      <c r="B282" s="41"/>
      <c r="D282" s="43"/>
      <c r="E282" s="44"/>
      <c r="F282" s="48"/>
      <c r="G282" s="48"/>
      <c r="H282" s="48"/>
      <c r="I282" s="48"/>
      <c r="J282" s="48"/>
    </row>
    <row r="283" spans="1:10" x14ac:dyDescent="0.25">
      <c r="A283" s="40"/>
      <c r="B283" s="41"/>
      <c r="D283" s="43"/>
      <c r="E283" s="44"/>
      <c r="F283" s="48"/>
      <c r="G283" s="48"/>
      <c r="H283" s="48"/>
      <c r="I283" s="48"/>
      <c r="J283" s="48"/>
    </row>
    <row r="284" spans="1:10" x14ac:dyDescent="0.25">
      <c r="A284" s="40"/>
      <c r="B284" s="41"/>
      <c r="D284" s="43"/>
      <c r="E284" s="44"/>
      <c r="F284" s="48"/>
      <c r="G284" s="48"/>
      <c r="H284" s="48"/>
      <c r="I284" s="48"/>
      <c r="J284" s="48"/>
    </row>
    <row r="285" spans="1:10" x14ac:dyDescent="0.25">
      <c r="A285" s="46"/>
      <c r="B285" s="41"/>
    </row>
    <row r="286" spans="1:10" x14ac:dyDescent="0.25">
      <c r="A286" s="46"/>
      <c r="B286" s="41"/>
    </row>
    <row r="287" spans="1:10" x14ac:dyDescent="0.25">
      <c r="A287" s="46"/>
      <c r="B287" s="41"/>
    </row>
    <row r="288" spans="1:10" x14ac:dyDescent="0.25">
      <c r="A288" s="46"/>
      <c r="B288" s="41"/>
    </row>
    <row r="289" spans="1:2" x14ac:dyDescent="0.25">
      <c r="A289" s="46"/>
      <c r="B289" s="41"/>
    </row>
    <row r="290" spans="1:2" x14ac:dyDescent="0.25">
      <c r="A290" s="46"/>
      <c r="B290" s="41"/>
    </row>
    <row r="291" spans="1:2" x14ac:dyDescent="0.25">
      <c r="A291" s="46"/>
      <c r="B291" s="41"/>
    </row>
    <row r="292" spans="1:2" x14ac:dyDescent="0.25">
      <c r="A292" s="46"/>
      <c r="B292" s="41"/>
    </row>
    <row r="293" spans="1:2" x14ac:dyDescent="0.25">
      <c r="A293" s="46"/>
      <c r="B293" s="41"/>
    </row>
    <row r="294" spans="1:2" x14ac:dyDescent="0.25">
      <c r="A294" s="46"/>
      <c r="B294" s="41"/>
    </row>
    <row r="295" spans="1:2" x14ac:dyDescent="0.25">
      <c r="A295" s="46"/>
      <c r="B295" s="41"/>
    </row>
    <row r="296" spans="1:2" x14ac:dyDescent="0.25">
      <c r="A296" s="46"/>
      <c r="B296" s="41"/>
    </row>
    <row r="297" spans="1:2" x14ac:dyDescent="0.25">
      <c r="A297" s="46"/>
      <c r="B297" s="41"/>
    </row>
    <row r="298" spans="1:2" x14ac:dyDescent="0.25">
      <c r="A298" s="46"/>
      <c r="B298" s="41"/>
    </row>
    <row r="299" spans="1:2" x14ac:dyDescent="0.25">
      <c r="A299" s="46"/>
      <c r="B299" s="41"/>
    </row>
    <row r="300" spans="1:2" x14ac:dyDescent="0.25">
      <c r="A300" s="46"/>
      <c r="B300" s="41"/>
    </row>
    <row r="301" spans="1:2" x14ac:dyDescent="0.25">
      <c r="A301" s="46"/>
      <c r="B301" s="41"/>
    </row>
    <row r="302" spans="1:2" x14ac:dyDescent="0.25">
      <c r="A302" s="46"/>
      <c r="B302" s="41"/>
    </row>
    <row r="303" spans="1:2" x14ac:dyDescent="0.25">
      <c r="A303" s="46"/>
      <c r="B303" s="41"/>
    </row>
    <row r="304" spans="1:2" x14ac:dyDescent="0.25">
      <c r="A304" s="46"/>
      <c r="B304" s="41"/>
    </row>
    <row r="305" spans="1:2" x14ac:dyDescent="0.25">
      <c r="A305" s="46"/>
      <c r="B305" s="41"/>
    </row>
    <row r="306" spans="1:2" x14ac:dyDescent="0.25">
      <c r="A306" s="46"/>
      <c r="B306" s="41"/>
    </row>
    <row r="307" spans="1:2" x14ac:dyDescent="0.25">
      <c r="A307" s="46"/>
      <c r="B307" s="41"/>
    </row>
    <row r="308" spans="1:2" x14ac:dyDescent="0.25">
      <c r="A308" s="46"/>
      <c r="B308" s="41"/>
    </row>
    <row r="309" spans="1:2" x14ac:dyDescent="0.25">
      <c r="A309" s="46"/>
      <c r="B309" s="41"/>
    </row>
    <row r="310" spans="1:2" x14ac:dyDescent="0.25">
      <c r="A310" s="46"/>
      <c r="B310" s="41"/>
    </row>
    <row r="311" spans="1:2" x14ac:dyDescent="0.25">
      <c r="A311" s="46"/>
      <c r="B311" s="41"/>
    </row>
    <row r="312" spans="1:2" x14ac:dyDescent="0.25">
      <c r="A312" s="46"/>
      <c r="B312" s="41"/>
    </row>
    <row r="313" spans="1:2" x14ac:dyDescent="0.25">
      <c r="A313" s="46"/>
      <c r="B313" s="41"/>
    </row>
    <row r="314" spans="1:2" x14ac:dyDescent="0.25">
      <c r="A314" s="46"/>
      <c r="B314" s="41"/>
    </row>
    <row r="315" spans="1:2" x14ac:dyDescent="0.25">
      <c r="A315" s="46"/>
      <c r="B315" s="41"/>
    </row>
    <row r="316" spans="1:2" x14ac:dyDescent="0.25">
      <c r="A316" s="46"/>
      <c r="B316" s="41"/>
    </row>
    <row r="317" spans="1:2" x14ac:dyDescent="0.25">
      <c r="A317" s="46"/>
      <c r="B317" s="41"/>
    </row>
    <row r="318" spans="1:2" x14ac:dyDescent="0.25">
      <c r="A318" s="46"/>
      <c r="B318" s="41"/>
    </row>
    <row r="319" spans="1:2" x14ac:dyDescent="0.25">
      <c r="A319" s="46"/>
      <c r="B319" s="41"/>
    </row>
    <row r="320" spans="1:2" x14ac:dyDescent="0.25">
      <c r="A320" s="46"/>
      <c r="B320" s="41"/>
    </row>
    <row r="321" spans="1:2" x14ac:dyDescent="0.25">
      <c r="A321" s="46"/>
      <c r="B321" s="41"/>
    </row>
    <row r="322" spans="1:2" x14ac:dyDescent="0.25">
      <c r="A322" s="46"/>
      <c r="B322" s="41"/>
    </row>
    <row r="323" spans="1:2" x14ac:dyDescent="0.25">
      <c r="A323" s="46"/>
      <c r="B323" s="41"/>
    </row>
    <row r="324" spans="1:2" x14ac:dyDescent="0.25">
      <c r="A324" s="46"/>
      <c r="B324" s="41"/>
    </row>
    <row r="325" spans="1:2" x14ac:dyDescent="0.25">
      <c r="A325" s="46"/>
      <c r="B325" s="41"/>
    </row>
    <row r="326" spans="1:2" x14ac:dyDescent="0.25">
      <c r="A326" s="46"/>
      <c r="B326" s="41"/>
    </row>
    <row r="327" spans="1:2" x14ac:dyDescent="0.25">
      <c r="A327" s="46"/>
      <c r="B327" s="41"/>
    </row>
    <row r="328" spans="1:2" x14ac:dyDescent="0.25">
      <c r="A328" s="46"/>
      <c r="B328" s="41"/>
    </row>
    <row r="329" spans="1:2" x14ac:dyDescent="0.25">
      <c r="A329" s="46"/>
      <c r="B329" s="41"/>
    </row>
    <row r="330" spans="1:2" x14ac:dyDescent="0.25">
      <c r="A330" s="46"/>
      <c r="B330" s="41"/>
    </row>
    <row r="331" spans="1:2" x14ac:dyDescent="0.25">
      <c r="A331" s="46"/>
      <c r="B331" s="41"/>
    </row>
    <row r="332" spans="1:2" x14ac:dyDescent="0.25">
      <c r="A332" s="46"/>
      <c r="B332" s="41"/>
    </row>
    <row r="333" spans="1:2" x14ac:dyDescent="0.25">
      <c r="A333" s="46"/>
      <c r="B333" s="41"/>
    </row>
    <row r="334" spans="1:2" x14ac:dyDescent="0.25">
      <c r="A334" s="46"/>
      <c r="B334" s="41"/>
    </row>
    <row r="335" spans="1:2" x14ac:dyDescent="0.25">
      <c r="A335" s="46"/>
      <c r="B335" s="41"/>
    </row>
    <row r="336" spans="1:2" x14ac:dyDescent="0.25">
      <c r="A336" s="46"/>
      <c r="B336" s="41"/>
    </row>
    <row r="337" spans="1:2" x14ac:dyDescent="0.25">
      <c r="A337" s="46"/>
      <c r="B337" s="41"/>
    </row>
    <row r="338" spans="1:2" x14ac:dyDescent="0.25">
      <c r="A338" s="46"/>
      <c r="B338" s="41"/>
    </row>
    <row r="339" spans="1:2" x14ac:dyDescent="0.25">
      <c r="A339" s="46"/>
      <c r="B339" s="41"/>
    </row>
    <row r="340" spans="1:2" x14ac:dyDescent="0.25">
      <c r="A340" s="46"/>
      <c r="B340" s="41"/>
    </row>
    <row r="341" spans="1:2" x14ac:dyDescent="0.25">
      <c r="A341" s="46"/>
      <c r="B341" s="41"/>
    </row>
    <row r="342" spans="1:2" x14ac:dyDescent="0.25">
      <c r="A342" s="46"/>
      <c r="B342" s="41"/>
    </row>
    <row r="343" spans="1:2" x14ac:dyDescent="0.25">
      <c r="A343" s="46"/>
      <c r="B343" s="41"/>
    </row>
    <row r="344" spans="1:2" x14ac:dyDescent="0.25">
      <c r="A344" s="46"/>
      <c r="B344" s="41"/>
    </row>
    <row r="345" spans="1:2" x14ac:dyDescent="0.25">
      <c r="A345" s="46"/>
      <c r="B345" s="41"/>
    </row>
    <row r="346" spans="1:2" x14ac:dyDescent="0.25">
      <c r="A346" s="46"/>
      <c r="B346" s="41"/>
    </row>
    <row r="347" spans="1:2" x14ac:dyDescent="0.25">
      <c r="A347" s="46"/>
      <c r="B347" s="41"/>
    </row>
    <row r="348" spans="1:2" x14ac:dyDescent="0.25">
      <c r="A348" s="46"/>
      <c r="B348" s="41"/>
    </row>
    <row r="349" spans="1:2" x14ac:dyDescent="0.25">
      <c r="A349" s="46"/>
      <c r="B349" s="41"/>
    </row>
    <row r="350" spans="1:2" x14ac:dyDescent="0.25">
      <c r="A350" s="46"/>
      <c r="B350" s="41"/>
    </row>
    <row r="351" spans="1:2" x14ac:dyDescent="0.25">
      <c r="A351" s="46"/>
      <c r="B351" s="41"/>
    </row>
    <row r="352" spans="1:2" x14ac:dyDescent="0.25">
      <c r="A352" s="46"/>
      <c r="B352" s="41"/>
    </row>
    <row r="353" spans="1:2" x14ac:dyDescent="0.25">
      <c r="A353" s="46"/>
      <c r="B353" s="41"/>
    </row>
    <row r="354" spans="1:2" x14ac:dyDescent="0.25">
      <c r="A354" s="46"/>
      <c r="B354" s="41"/>
    </row>
    <row r="355" spans="1:2" x14ac:dyDescent="0.25">
      <c r="A355" s="46"/>
      <c r="B355" s="41"/>
    </row>
    <row r="356" spans="1:2" x14ac:dyDescent="0.25">
      <c r="A356" s="46"/>
      <c r="B356" s="41"/>
    </row>
    <row r="357" spans="1:2" x14ac:dyDescent="0.25">
      <c r="A357" s="46"/>
      <c r="B357" s="41"/>
    </row>
    <row r="358" spans="1:2" x14ac:dyDescent="0.25">
      <c r="A358" s="46"/>
      <c r="B358" s="41"/>
    </row>
    <row r="359" spans="1:2" x14ac:dyDescent="0.25">
      <c r="A359" s="46"/>
      <c r="B359" s="41"/>
    </row>
    <row r="360" spans="1:2" x14ac:dyDescent="0.25">
      <c r="A360" s="46"/>
      <c r="B360" s="41"/>
    </row>
    <row r="361" spans="1:2" x14ac:dyDescent="0.25">
      <c r="A361" s="46"/>
      <c r="B361" s="41"/>
    </row>
    <row r="362" spans="1:2" x14ac:dyDescent="0.25">
      <c r="A362" s="46"/>
      <c r="B362" s="41"/>
    </row>
    <row r="363" spans="1:2" x14ac:dyDescent="0.25">
      <c r="A363" s="46"/>
      <c r="B363" s="41"/>
    </row>
    <row r="364" spans="1:2" x14ac:dyDescent="0.25">
      <c r="A364" s="46"/>
      <c r="B364" s="41"/>
    </row>
    <row r="365" spans="1:2" x14ac:dyDescent="0.25">
      <c r="A365" s="46"/>
      <c r="B365" s="41"/>
    </row>
    <row r="366" spans="1:2" x14ac:dyDescent="0.25">
      <c r="A366" s="46"/>
      <c r="B366" s="41"/>
    </row>
    <row r="367" spans="1:2" x14ac:dyDescent="0.25">
      <c r="A367" s="46"/>
      <c r="B367" s="41"/>
    </row>
    <row r="368" spans="1:2" x14ac:dyDescent="0.25">
      <c r="A368" s="46"/>
      <c r="B368" s="41"/>
    </row>
    <row r="369" spans="1:2" x14ac:dyDescent="0.25">
      <c r="A369" s="46"/>
      <c r="B369" s="41"/>
    </row>
    <row r="370" spans="1:2" x14ac:dyDescent="0.25">
      <c r="A370" s="46"/>
      <c r="B370" s="41"/>
    </row>
    <row r="371" spans="1:2" x14ac:dyDescent="0.25">
      <c r="A371" s="46"/>
      <c r="B371" s="41"/>
    </row>
    <row r="372" spans="1:2" x14ac:dyDescent="0.25">
      <c r="A372" s="46"/>
      <c r="B372" s="41"/>
    </row>
    <row r="373" spans="1:2" x14ac:dyDescent="0.25">
      <c r="A373" s="46"/>
      <c r="B373" s="41"/>
    </row>
    <row r="374" spans="1:2" x14ac:dyDescent="0.25">
      <c r="A374" s="46"/>
      <c r="B374" s="41"/>
    </row>
    <row r="375" spans="1:2" x14ac:dyDescent="0.25">
      <c r="A375" s="46"/>
      <c r="B375" s="41"/>
    </row>
    <row r="376" spans="1:2" x14ac:dyDescent="0.25">
      <c r="A376" s="46"/>
      <c r="B376" s="41"/>
    </row>
    <row r="377" spans="1:2" x14ac:dyDescent="0.25">
      <c r="A377" s="46"/>
      <c r="B377" s="41"/>
    </row>
    <row r="378" spans="1:2" x14ac:dyDescent="0.25">
      <c r="A378" s="46"/>
      <c r="B378" s="41"/>
    </row>
    <row r="379" spans="1:2" x14ac:dyDescent="0.25">
      <c r="A379" s="46"/>
      <c r="B379" s="41"/>
    </row>
    <row r="380" spans="1:2" x14ac:dyDescent="0.25">
      <c r="A380" s="46"/>
      <c r="B380" s="41"/>
    </row>
    <row r="381" spans="1:2" x14ac:dyDescent="0.25">
      <c r="A381" s="46"/>
      <c r="B381" s="41"/>
    </row>
    <row r="382" spans="1:2" x14ac:dyDescent="0.25">
      <c r="A382" s="46"/>
      <c r="B382" s="41"/>
    </row>
    <row r="383" spans="1:2" x14ac:dyDescent="0.25">
      <c r="A383" s="46"/>
      <c r="B383" s="41"/>
    </row>
    <row r="384" spans="1:2" x14ac:dyDescent="0.25">
      <c r="A384" s="46"/>
      <c r="B384" s="41"/>
    </row>
    <row r="385" spans="1:2" x14ac:dyDescent="0.25">
      <c r="A385" s="46"/>
      <c r="B385" s="41"/>
    </row>
    <row r="386" spans="1:2" x14ac:dyDescent="0.25">
      <c r="A386" s="46"/>
      <c r="B386" s="41"/>
    </row>
    <row r="387" spans="1:2" x14ac:dyDescent="0.25">
      <c r="A387" s="46"/>
      <c r="B387" s="41"/>
    </row>
    <row r="388" spans="1:2" x14ac:dyDescent="0.25">
      <c r="A388" s="46"/>
      <c r="B388" s="41"/>
    </row>
    <row r="389" spans="1:2" x14ac:dyDescent="0.25">
      <c r="A389" s="46"/>
      <c r="B389" s="41"/>
    </row>
    <row r="390" spans="1:2" x14ac:dyDescent="0.25">
      <c r="A390" s="46"/>
      <c r="B390" s="41"/>
    </row>
    <row r="391" spans="1:2" x14ac:dyDescent="0.25">
      <c r="A391" s="46"/>
      <c r="B391" s="41"/>
    </row>
    <row r="392" spans="1:2" x14ac:dyDescent="0.25">
      <c r="A392" s="46"/>
      <c r="B392" s="41"/>
    </row>
    <row r="393" spans="1:2" x14ac:dyDescent="0.25">
      <c r="A393" s="46"/>
      <c r="B393" s="41"/>
    </row>
    <row r="394" spans="1:2" x14ac:dyDescent="0.25">
      <c r="A394" s="46"/>
      <c r="B394" s="41"/>
    </row>
    <row r="395" spans="1:2" x14ac:dyDescent="0.25">
      <c r="A395" s="46"/>
      <c r="B395" s="41"/>
    </row>
    <row r="396" spans="1:2" x14ac:dyDescent="0.25">
      <c r="A396" s="46"/>
      <c r="B396" s="41"/>
    </row>
    <row r="397" spans="1:2" x14ac:dyDescent="0.25">
      <c r="A397" s="46"/>
      <c r="B397" s="41"/>
    </row>
    <row r="398" spans="1:2" x14ac:dyDescent="0.25">
      <c r="A398" s="46"/>
      <c r="B398" s="41"/>
    </row>
    <row r="399" spans="1:2" x14ac:dyDescent="0.25">
      <c r="A399" s="46"/>
      <c r="B399" s="41"/>
    </row>
    <row r="400" spans="1:2" x14ac:dyDescent="0.25">
      <c r="A400" s="46"/>
      <c r="B400" s="41"/>
    </row>
    <row r="401" spans="1:2" x14ac:dyDescent="0.25">
      <c r="A401" s="46"/>
      <c r="B401" s="41"/>
    </row>
    <row r="402" spans="1:2" x14ac:dyDescent="0.25">
      <c r="A402" s="46"/>
      <c r="B402" s="41"/>
    </row>
    <row r="403" spans="1:2" x14ac:dyDescent="0.25">
      <c r="A403" s="46"/>
      <c r="B403" s="41"/>
    </row>
    <row r="404" spans="1:2" x14ac:dyDescent="0.25">
      <c r="A404" s="46"/>
      <c r="B404" s="41"/>
    </row>
    <row r="405" spans="1:2" x14ac:dyDescent="0.25">
      <c r="A405" s="46"/>
      <c r="B405" s="41"/>
    </row>
    <row r="406" spans="1:2" x14ac:dyDescent="0.25">
      <c r="A406" s="46"/>
      <c r="B406" s="41"/>
    </row>
    <row r="407" spans="1:2" x14ac:dyDescent="0.25">
      <c r="A407" s="46"/>
      <c r="B407" s="41"/>
    </row>
    <row r="408" spans="1:2" x14ac:dyDescent="0.25">
      <c r="A408" s="46"/>
      <c r="B408" s="41"/>
    </row>
    <row r="409" spans="1:2" x14ac:dyDescent="0.25">
      <c r="A409" s="46"/>
      <c r="B409" s="41"/>
    </row>
    <row r="410" spans="1:2" x14ac:dyDescent="0.25">
      <c r="A410" s="46"/>
      <c r="B410" s="41"/>
    </row>
    <row r="411" spans="1:2" x14ac:dyDescent="0.25">
      <c r="A411" s="46"/>
      <c r="B411" s="41"/>
    </row>
    <row r="412" spans="1:2" x14ac:dyDescent="0.25">
      <c r="A412" s="46"/>
      <c r="B412" s="41"/>
    </row>
    <row r="413" spans="1:2" x14ac:dyDescent="0.25">
      <c r="A413" s="46"/>
      <c r="B413" s="41"/>
    </row>
    <row r="414" spans="1:2" x14ac:dyDescent="0.25">
      <c r="A414" s="46"/>
      <c r="B414" s="41"/>
    </row>
    <row r="415" spans="1:2" x14ac:dyDescent="0.25">
      <c r="A415" s="46"/>
      <c r="B415" s="41"/>
    </row>
    <row r="416" spans="1:2" x14ac:dyDescent="0.25">
      <c r="A416" s="46"/>
      <c r="B416" s="41"/>
    </row>
    <row r="417" spans="1:2" x14ac:dyDescent="0.25">
      <c r="A417" s="46"/>
      <c r="B417" s="41"/>
    </row>
    <row r="418" spans="1:2" x14ac:dyDescent="0.25">
      <c r="A418" s="46"/>
      <c r="B418" s="41"/>
    </row>
    <row r="419" spans="1:2" x14ac:dyDescent="0.25">
      <c r="A419" s="46"/>
      <c r="B419" s="41"/>
    </row>
    <row r="420" spans="1:2" x14ac:dyDescent="0.25">
      <c r="A420" s="46"/>
      <c r="B420" s="41"/>
    </row>
    <row r="421" spans="1:2" x14ac:dyDescent="0.25">
      <c r="A421" s="46"/>
      <c r="B421" s="41"/>
    </row>
    <row r="422" spans="1:2" x14ac:dyDescent="0.25">
      <c r="A422" s="46"/>
      <c r="B422" s="41"/>
    </row>
    <row r="423" spans="1:2" x14ac:dyDescent="0.25">
      <c r="A423" s="46"/>
      <c r="B423" s="41"/>
    </row>
    <row r="424" spans="1:2" x14ac:dyDescent="0.25">
      <c r="A424" s="46"/>
      <c r="B424" s="41"/>
    </row>
    <row r="425" spans="1:2" x14ac:dyDescent="0.25">
      <c r="A425" s="46"/>
      <c r="B425" s="41"/>
    </row>
    <row r="426" spans="1:2" x14ac:dyDescent="0.25">
      <c r="A426" s="46"/>
      <c r="B426" s="41"/>
    </row>
    <row r="427" spans="1:2" x14ac:dyDescent="0.25">
      <c r="A427" s="46"/>
      <c r="B427" s="41"/>
    </row>
    <row r="428" spans="1:2" x14ac:dyDescent="0.25">
      <c r="A428" s="46"/>
      <c r="B428" s="41"/>
    </row>
    <row r="429" spans="1:2" x14ac:dyDescent="0.25">
      <c r="A429" s="46"/>
      <c r="B429" s="41"/>
    </row>
    <row r="430" spans="1:2" x14ac:dyDescent="0.25">
      <c r="A430" s="46"/>
      <c r="B430" s="41"/>
    </row>
    <row r="431" spans="1:2" x14ac:dyDescent="0.25">
      <c r="A431" s="46"/>
      <c r="B431" s="41"/>
    </row>
    <row r="432" spans="1:2" x14ac:dyDescent="0.25">
      <c r="A432" s="46"/>
      <c r="B432" s="41"/>
    </row>
    <row r="433" spans="1:2" x14ac:dyDescent="0.25">
      <c r="A433" s="46"/>
      <c r="B433" s="41"/>
    </row>
    <row r="434" spans="1:2" x14ac:dyDescent="0.25">
      <c r="A434" s="46"/>
      <c r="B434" s="41"/>
    </row>
    <row r="435" spans="1:2" x14ac:dyDescent="0.25">
      <c r="A435" s="46"/>
      <c r="B435" s="41"/>
    </row>
    <row r="436" spans="1:2" x14ac:dyDescent="0.25">
      <c r="A436" s="46"/>
      <c r="B436" s="41"/>
    </row>
    <row r="437" spans="1:2" x14ac:dyDescent="0.25">
      <c r="A437" s="46"/>
      <c r="B437" s="41"/>
    </row>
    <row r="438" spans="1:2" x14ac:dyDescent="0.25">
      <c r="A438" s="46"/>
      <c r="B438" s="41"/>
    </row>
    <row r="439" spans="1:2" x14ac:dyDescent="0.25">
      <c r="A439" s="46"/>
      <c r="B439" s="41"/>
    </row>
    <row r="440" spans="1:2" x14ac:dyDescent="0.25">
      <c r="A440" s="46"/>
      <c r="B440" s="41"/>
    </row>
    <row r="441" spans="1:2" x14ac:dyDescent="0.25">
      <c r="A441" s="46"/>
      <c r="B441" s="41"/>
    </row>
    <row r="442" spans="1:2" x14ac:dyDescent="0.25">
      <c r="A442" s="46"/>
      <c r="B442" s="41"/>
    </row>
    <row r="443" spans="1:2" x14ac:dyDescent="0.25">
      <c r="A443" s="46"/>
      <c r="B443" s="41"/>
    </row>
    <row r="444" spans="1:2" x14ac:dyDescent="0.25">
      <c r="A444" s="46"/>
      <c r="B444" s="41"/>
    </row>
    <row r="445" spans="1:2" x14ac:dyDescent="0.25">
      <c r="A445" s="46"/>
      <c r="B445" s="41"/>
    </row>
    <row r="446" spans="1:2" x14ac:dyDescent="0.25">
      <c r="A446" s="46"/>
      <c r="B446" s="41"/>
    </row>
    <row r="447" spans="1:2" x14ac:dyDescent="0.25">
      <c r="A447" s="46"/>
      <c r="B447" s="41"/>
    </row>
    <row r="448" spans="1:2" x14ac:dyDescent="0.25">
      <c r="A448" s="46"/>
      <c r="B448" s="41"/>
    </row>
    <row r="449" spans="1:2" x14ac:dyDescent="0.25">
      <c r="A449" s="46"/>
      <c r="B449" s="41"/>
    </row>
    <row r="450" spans="1:2" x14ac:dyDescent="0.25">
      <c r="A450" s="46"/>
      <c r="B450" s="41"/>
    </row>
    <row r="451" spans="1:2" x14ac:dyDescent="0.25">
      <c r="A451" s="46"/>
      <c r="B451" s="41"/>
    </row>
  </sheetData>
  <mergeCells count="43">
    <mergeCell ref="H248:I248"/>
    <mergeCell ref="F31:F32"/>
    <mergeCell ref="G31:J31"/>
    <mergeCell ref="K31:K32"/>
    <mergeCell ref="D243:F243"/>
    <mergeCell ref="H243:J243"/>
    <mergeCell ref="D244:F244"/>
    <mergeCell ref="H244:J24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2025</vt:lpstr>
      <vt:lpstr>'проект 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2024-12-17T12:29:26Z</dcterms:modified>
</cp:coreProperties>
</file>