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28470" windowHeight="11700" tabRatio="500"/>
  </bookViews>
  <sheets>
    <sheet name="Зміна фінплан 24 " sheetId="11" r:id="rId1"/>
    <sheet name="фінплан 24" sheetId="10" r:id="rId2"/>
    <sheet name="фінплан" sheetId="9" r:id="rId3"/>
  </sheets>
  <definedNames>
    <definedName name="_xlnm.Print_Titles" localSheetId="0">'Зміна фінплан 24 '!$33:$34</definedName>
    <definedName name="_xlnm.Print_Titles" localSheetId="2">фінплан!$33:$34</definedName>
    <definedName name="_xlnm.Print_Titles" localSheetId="1">'фінплан 24'!$33:$34</definedName>
    <definedName name="_xlnm.Print_Area" localSheetId="0">'Зміна фінплан 24 '!$A$1:$J$157</definedName>
    <definedName name="_xlnm.Print_Area" localSheetId="2">фінплан!$A$1:$J$128</definedName>
    <definedName name="_xlnm.Print_Area" localSheetId="1">'фінплан 24'!$A$1:$J$157</definedName>
  </definedNames>
  <calcPr calcId="152511" iterateDelta="1E-4"/>
</workbook>
</file>

<file path=xl/calcChain.xml><?xml version="1.0" encoding="utf-8"?>
<calcChain xmlns="http://schemas.openxmlformats.org/spreadsheetml/2006/main">
  <c r="F62" i="11" l="1"/>
  <c r="F67" i="11"/>
  <c r="F64" i="11"/>
  <c r="F56" i="11"/>
  <c r="K150" i="11"/>
  <c r="K149" i="11"/>
  <c r="J148" i="11"/>
  <c r="I148" i="11"/>
  <c r="H148" i="11"/>
  <c r="G148" i="11"/>
  <c r="F148" i="11"/>
  <c r="E148" i="11"/>
  <c r="D148" i="11"/>
  <c r="C148" i="11"/>
  <c r="K142" i="11"/>
  <c r="J141" i="11"/>
  <c r="J140" i="11" s="1"/>
  <c r="I141" i="11"/>
  <c r="I140" i="11" s="1"/>
  <c r="H141" i="11"/>
  <c r="H140" i="11" s="1"/>
  <c r="G141" i="11"/>
  <c r="F141" i="11"/>
  <c r="F140" i="11" s="1"/>
  <c r="E141" i="11"/>
  <c r="G140" i="11"/>
  <c r="C140" i="11"/>
  <c r="F129" i="11"/>
  <c r="J127" i="11"/>
  <c r="I127" i="11"/>
  <c r="H127" i="11"/>
  <c r="G127" i="11"/>
  <c r="F127" i="11"/>
  <c r="E127" i="11"/>
  <c r="C127" i="11"/>
  <c r="J107" i="11"/>
  <c r="J108" i="11"/>
  <c r="J109" i="11" s="1"/>
  <c r="J112" i="11" s="1"/>
  <c r="J111" i="11" s="1"/>
  <c r="J117" i="11" s="1"/>
  <c r="J134" i="11" s="1"/>
  <c r="I107" i="11"/>
  <c r="H107" i="11"/>
  <c r="G107" i="11"/>
  <c r="F107" i="11"/>
  <c r="E107" i="11"/>
  <c r="K101" i="11"/>
  <c r="K94" i="11"/>
  <c r="K92" i="11"/>
  <c r="K88" i="11"/>
  <c r="K85" i="11"/>
  <c r="K78" i="11"/>
  <c r="K76" i="11"/>
  <c r="K75" i="11"/>
  <c r="J74" i="11"/>
  <c r="I74" i="11"/>
  <c r="H74" i="11"/>
  <c r="G74" i="11"/>
  <c r="K74" i="11" s="1"/>
  <c r="F74" i="11"/>
  <c r="E74" i="11"/>
  <c r="J69" i="11"/>
  <c r="J105" i="11" s="1"/>
  <c r="I69" i="11"/>
  <c r="I105" i="11" s="1"/>
  <c r="H69" i="11"/>
  <c r="H105" i="11" s="1"/>
  <c r="E69" i="11"/>
  <c r="E105" i="11" s="1"/>
  <c r="C69" i="11"/>
  <c r="C105" i="11" s="1"/>
  <c r="K67" i="11"/>
  <c r="K66" i="11"/>
  <c r="K65" i="11"/>
  <c r="E64" i="11"/>
  <c r="J63" i="11"/>
  <c r="I63" i="11"/>
  <c r="H63" i="11"/>
  <c r="G63" i="11"/>
  <c r="E63" i="11"/>
  <c r="D63" i="11"/>
  <c r="C63" i="11"/>
  <c r="K62" i="11"/>
  <c r="K57" i="11"/>
  <c r="J56" i="11"/>
  <c r="I56" i="11"/>
  <c r="I108" i="11" s="1"/>
  <c r="I109" i="11" s="1"/>
  <c r="I112" i="11" s="1"/>
  <c r="I111" i="11" s="1"/>
  <c r="I117" i="11" s="1"/>
  <c r="I134" i="11" s="1"/>
  <c r="I133" i="11" s="1"/>
  <c r="H56" i="11"/>
  <c r="G56" i="11"/>
  <c r="K56" i="11" s="1"/>
  <c r="E56" i="11"/>
  <c r="D56" i="11"/>
  <c r="C56" i="11"/>
  <c r="K54" i="11"/>
  <c r="J53" i="11"/>
  <c r="I53" i="11"/>
  <c r="I59" i="11" s="1"/>
  <c r="I60" i="11" s="1"/>
  <c r="H53" i="11"/>
  <c r="G53" i="11"/>
  <c r="E53" i="11"/>
  <c r="C53" i="11"/>
  <c r="K50" i="11"/>
  <c r="K49" i="11"/>
  <c r="K48" i="11"/>
  <c r="K47" i="11"/>
  <c r="J46" i="11"/>
  <c r="J59" i="11" s="1"/>
  <c r="J60" i="11"/>
  <c r="I46" i="11"/>
  <c r="H46" i="11"/>
  <c r="H59" i="11" s="1"/>
  <c r="H60" i="11" s="1"/>
  <c r="K60" i="11" s="1"/>
  <c r="G46" i="11"/>
  <c r="G59" i="11" s="1"/>
  <c r="G60" i="11" s="1"/>
  <c r="F46" i="11"/>
  <c r="F59" i="11"/>
  <c r="E46" i="11"/>
  <c r="E59" i="11" s="1"/>
  <c r="E60" i="11" s="1"/>
  <c r="D46" i="11"/>
  <c r="C46" i="11"/>
  <c r="K45" i="11"/>
  <c r="C45" i="11"/>
  <c r="L41" i="11"/>
  <c r="K40" i="11"/>
  <c r="E40" i="11"/>
  <c r="F129" i="10"/>
  <c r="E56" i="10"/>
  <c r="D148" i="10"/>
  <c r="F74" i="10"/>
  <c r="E74" i="10"/>
  <c r="E69" i="10"/>
  <c r="E105" i="10" s="1"/>
  <c r="E141" i="10"/>
  <c r="E148" i="10"/>
  <c r="E127" i="10"/>
  <c r="E107" i="10"/>
  <c r="E64" i="10"/>
  <c r="E63" i="10" s="1"/>
  <c r="D46" i="10"/>
  <c r="E46" i="10"/>
  <c r="E40" i="10"/>
  <c r="D56" i="10"/>
  <c r="E53" i="10"/>
  <c r="K68" i="10"/>
  <c r="K67" i="10"/>
  <c r="K66" i="10"/>
  <c r="K65" i="10"/>
  <c r="J74" i="10"/>
  <c r="I74" i="10"/>
  <c r="I69" i="10" s="1"/>
  <c r="H74" i="10"/>
  <c r="H69" i="10" s="1"/>
  <c r="H105" i="10" s="1"/>
  <c r="G74" i="10"/>
  <c r="K94" i="10"/>
  <c r="K92" i="10"/>
  <c r="K88" i="10"/>
  <c r="K85" i="10"/>
  <c r="K78" i="10"/>
  <c r="K76" i="10"/>
  <c r="K75" i="10"/>
  <c r="C46" i="10"/>
  <c r="C63" i="10"/>
  <c r="D63" i="10"/>
  <c r="J63" i="10"/>
  <c r="I63" i="10"/>
  <c r="H63" i="10"/>
  <c r="G63" i="10"/>
  <c r="F63" i="10"/>
  <c r="K142" i="10"/>
  <c r="J141" i="10"/>
  <c r="J140" i="10" s="1"/>
  <c r="I141" i="10"/>
  <c r="I140" i="10" s="1"/>
  <c r="H141" i="10"/>
  <c r="H140" i="10" s="1"/>
  <c r="G141" i="10"/>
  <c r="G140" i="10" s="1"/>
  <c r="F141" i="10"/>
  <c r="F140" i="10" s="1"/>
  <c r="K150" i="10"/>
  <c r="K149" i="10"/>
  <c r="L41" i="10"/>
  <c r="K101" i="10"/>
  <c r="J46" i="10"/>
  <c r="I46" i="10"/>
  <c r="H46" i="10"/>
  <c r="G46" i="10"/>
  <c r="F46" i="10"/>
  <c r="F59" i="10" s="1"/>
  <c r="F60" i="10"/>
  <c r="K50" i="10"/>
  <c r="G56" i="10"/>
  <c r="K56" i="10" s="1"/>
  <c r="K48" i="10"/>
  <c r="F107" i="10"/>
  <c r="C148" i="10"/>
  <c r="C140" i="10"/>
  <c r="C127" i="10"/>
  <c r="C69" i="10"/>
  <c r="C105" i="10" s="1"/>
  <c r="C56" i="10"/>
  <c r="C53" i="10"/>
  <c r="C45" i="10"/>
  <c r="C107" i="10" s="1"/>
  <c r="F148" i="10"/>
  <c r="J148" i="10"/>
  <c r="I148" i="10"/>
  <c r="H148" i="10"/>
  <c r="G148" i="10"/>
  <c r="J127" i="10"/>
  <c r="I127" i="10"/>
  <c r="H127" i="10"/>
  <c r="G127" i="10"/>
  <c r="F127" i="10"/>
  <c r="J107" i="10"/>
  <c r="I107" i="10"/>
  <c r="H107" i="10"/>
  <c r="H108" i="10" s="1"/>
  <c r="H109" i="10" s="1"/>
  <c r="H112" i="10" s="1"/>
  <c r="H111" i="10" s="1"/>
  <c r="H117" i="10" s="1"/>
  <c r="G107" i="10"/>
  <c r="K62" i="10"/>
  <c r="K57" i="10"/>
  <c r="J56" i="10"/>
  <c r="I56" i="10"/>
  <c r="H56" i="10"/>
  <c r="K54" i="10"/>
  <c r="J53" i="10"/>
  <c r="I53" i="10"/>
  <c r="H53" i="10"/>
  <c r="G53" i="10"/>
  <c r="K49" i="10"/>
  <c r="K47" i="10"/>
  <c r="K45" i="10"/>
  <c r="K40" i="10"/>
  <c r="K45" i="9"/>
  <c r="F112" i="9"/>
  <c r="J98" i="9"/>
  <c r="I98" i="9"/>
  <c r="H98" i="9"/>
  <c r="G98" i="9"/>
  <c r="F98" i="9"/>
  <c r="E98" i="9"/>
  <c r="D98" i="9"/>
  <c r="C98" i="9"/>
  <c r="J76" i="9"/>
  <c r="H76" i="9"/>
  <c r="F40" i="9"/>
  <c r="K40" i="9"/>
  <c r="F41" i="9"/>
  <c r="D45" i="9"/>
  <c r="E45" i="9"/>
  <c r="E58" i="9" s="1"/>
  <c r="C46" i="9"/>
  <c r="D46" i="9"/>
  <c r="D79" i="9" s="1"/>
  <c r="D80" i="9" s="1"/>
  <c r="D83" i="9" s="1"/>
  <c r="D82" i="9" s="1"/>
  <c r="D88" i="9" s="1"/>
  <c r="E46" i="9"/>
  <c r="F46" i="9"/>
  <c r="G46" i="9"/>
  <c r="H46" i="9"/>
  <c r="I46" i="9"/>
  <c r="J46" i="9"/>
  <c r="K47" i="9"/>
  <c r="K48" i="9"/>
  <c r="K49" i="9"/>
  <c r="C52" i="9"/>
  <c r="D52" i="9"/>
  <c r="E52" i="9"/>
  <c r="F52" i="9"/>
  <c r="G52" i="9"/>
  <c r="H52" i="9"/>
  <c r="I52" i="9"/>
  <c r="J52" i="9"/>
  <c r="J58" i="9" s="1"/>
  <c r="J59" i="9" s="1"/>
  <c r="K53" i="9"/>
  <c r="C55" i="9"/>
  <c r="D55" i="9"/>
  <c r="E55" i="9"/>
  <c r="F55" i="9"/>
  <c r="G55" i="9"/>
  <c r="H55" i="9"/>
  <c r="I55" i="9"/>
  <c r="J55" i="9"/>
  <c r="K56" i="9"/>
  <c r="C58" i="9"/>
  <c r="D58" i="9"/>
  <c r="D59" i="9" s="1"/>
  <c r="I58" i="9"/>
  <c r="C59" i="9"/>
  <c r="E59" i="9"/>
  <c r="I59" i="9"/>
  <c r="K61" i="9"/>
  <c r="C62" i="9"/>
  <c r="C76" i="9" s="1"/>
  <c r="D62" i="9"/>
  <c r="E62" i="9"/>
  <c r="E76" i="9" s="1"/>
  <c r="G62" i="9"/>
  <c r="H62" i="9"/>
  <c r="I62" i="9"/>
  <c r="I76" i="9" s="1"/>
  <c r="J62" i="9"/>
  <c r="K62" i="9"/>
  <c r="F67" i="9"/>
  <c r="D76" i="9"/>
  <c r="C78" i="9"/>
  <c r="D78" i="9"/>
  <c r="E78" i="9"/>
  <c r="G78" i="9"/>
  <c r="G79" i="9"/>
  <c r="G80" i="9" s="1"/>
  <c r="G83" i="9"/>
  <c r="G82" i="9" s="1"/>
  <c r="G88" i="9" s="1"/>
  <c r="H78" i="9"/>
  <c r="H79" i="9"/>
  <c r="I78" i="9"/>
  <c r="I79" i="9"/>
  <c r="I80" i="9" s="1"/>
  <c r="I83" i="9"/>
  <c r="I82" i="9" s="1"/>
  <c r="I88" i="9" s="1"/>
  <c r="J78" i="9"/>
  <c r="J79" i="9"/>
  <c r="C86" i="9"/>
  <c r="C105" i="9"/>
  <c r="C104" i="9" s="1"/>
  <c r="C97" i="9" s="1"/>
  <c r="F106" i="9"/>
  <c r="C111" i="9"/>
  <c r="G111" i="9"/>
  <c r="H111" i="9"/>
  <c r="I111" i="9"/>
  <c r="J111" i="9"/>
  <c r="D112" i="9"/>
  <c r="D111" i="9" s="1"/>
  <c r="E112" i="9"/>
  <c r="E111" i="9" s="1"/>
  <c r="F113" i="9"/>
  <c r="F111" i="9" s="1"/>
  <c r="F114" i="9"/>
  <c r="C119" i="9"/>
  <c r="D119" i="9"/>
  <c r="E119" i="9"/>
  <c r="G119" i="9"/>
  <c r="H119" i="9"/>
  <c r="I119" i="9"/>
  <c r="J119" i="9"/>
  <c r="F120" i="9"/>
  <c r="F119" i="9" s="1"/>
  <c r="F121" i="9"/>
  <c r="F45" i="9"/>
  <c r="F78" i="9" s="1"/>
  <c r="G58" i="9"/>
  <c r="G59" i="9"/>
  <c r="J69" i="10"/>
  <c r="J105" i="10"/>
  <c r="I59" i="10"/>
  <c r="I60" i="10"/>
  <c r="K46" i="10"/>
  <c r="G59" i="10"/>
  <c r="G60" i="10" s="1"/>
  <c r="C59" i="10"/>
  <c r="C60" i="10" s="1"/>
  <c r="K63" i="10"/>
  <c r="K53" i="10"/>
  <c r="I105" i="10"/>
  <c r="I108" i="10"/>
  <c r="I109" i="10" s="1"/>
  <c r="I112" i="10" s="1"/>
  <c r="I111" i="10" s="1"/>
  <c r="I117" i="10" s="1"/>
  <c r="J108" i="10"/>
  <c r="J109" i="10" s="1"/>
  <c r="J112" i="10" s="1"/>
  <c r="J111" i="10" s="1"/>
  <c r="J117" i="10" s="1"/>
  <c r="K74" i="10"/>
  <c r="G69" i="10"/>
  <c r="K69" i="10"/>
  <c r="G105" i="10"/>
  <c r="E59" i="10"/>
  <c r="E60" i="10" s="1"/>
  <c r="E108" i="10"/>
  <c r="E109" i="10" s="1"/>
  <c r="E112" i="10" s="1"/>
  <c r="E111" i="10" s="1"/>
  <c r="E117" i="10" s="1"/>
  <c r="F63" i="11"/>
  <c r="K63" i="11"/>
  <c r="I115" i="11"/>
  <c r="J115" i="11"/>
  <c r="J133" i="11"/>
  <c r="J126" i="11" s="1"/>
  <c r="K53" i="11"/>
  <c r="E134" i="10" l="1"/>
  <c r="E133" i="10" s="1"/>
  <c r="E115" i="10"/>
  <c r="D105" i="9"/>
  <c r="D104" i="9" s="1"/>
  <c r="D97" i="9" s="1"/>
  <c r="D86" i="9"/>
  <c r="I126" i="11"/>
  <c r="I134" i="10"/>
  <c r="I133" i="10" s="1"/>
  <c r="I115" i="10"/>
  <c r="G86" i="9"/>
  <c r="G105" i="9"/>
  <c r="G104" i="9" s="1"/>
  <c r="H115" i="10"/>
  <c r="H134" i="10"/>
  <c r="H133" i="10" s="1"/>
  <c r="H126" i="10" s="1"/>
  <c r="I126" i="10"/>
  <c r="E126" i="10"/>
  <c r="J134" i="10"/>
  <c r="J133" i="10" s="1"/>
  <c r="J126" i="10" s="1"/>
  <c r="J115" i="10"/>
  <c r="I86" i="9"/>
  <c r="I105" i="9"/>
  <c r="I104" i="9" s="1"/>
  <c r="I97" i="9" s="1"/>
  <c r="K52" i="9"/>
  <c r="J59" i="10"/>
  <c r="J60" i="10" s="1"/>
  <c r="C107" i="11"/>
  <c r="C108" i="11" s="1"/>
  <c r="C109" i="11" s="1"/>
  <c r="C112" i="11" s="1"/>
  <c r="C111" i="11" s="1"/>
  <c r="C117" i="11" s="1"/>
  <c r="C59" i="11"/>
  <c r="C60" i="11" s="1"/>
  <c r="H108" i="11"/>
  <c r="H109" i="11" s="1"/>
  <c r="H112" i="11" s="1"/>
  <c r="H111" i="11" s="1"/>
  <c r="H117" i="11" s="1"/>
  <c r="G69" i="11"/>
  <c r="K59" i="11"/>
  <c r="G108" i="10"/>
  <c r="G109" i="10" s="1"/>
  <c r="F69" i="10"/>
  <c r="C108" i="10"/>
  <c r="C109" i="10" s="1"/>
  <c r="C112" i="10" s="1"/>
  <c r="C111" i="10" s="1"/>
  <c r="C117" i="10" s="1"/>
  <c r="F58" i="9"/>
  <c r="F59" i="9" s="1"/>
  <c r="J80" i="9"/>
  <c r="J83" i="9" s="1"/>
  <c r="J82" i="9" s="1"/>
  <c r="J88" i="9" s="1"/>
  <c r="H80" i="9"/>
  <c r="H83" i="9" s="1"/>
  <c r="H82" i="9" s="1"/>
  <c r="H88" i="9" s="1"/>
  <c r="E79" i="9"/>
  <c r="E80" i="9" s="1"/>
  <c r="E83" i="9" s="1"/>
  <c r="E82" i="9" s="1"/>
  <c r="E88" i="9" s="1"/>
  <c r="C79" i="9"/>
  <c r="C80" i="9" s="1"/>
  <c r="C83" i="9" s="1"/>
  <c r="C82" i="9" s="1"/>
  <c r="G76" i="9"/>
  <c r="F62" i="9"/>
  <c r="F76" i="9" s="1"/>
  <c r="H58" i="9"/>
  <c r="H59" i="9" s="1"/>
  <c r="K55" i="9"/>
  <c r="K46" i="9"/>
  <c r="H59" i="10"/>
  <c r="H60" i="10" s="1"/>
  <c r="K60" i="10" s="1"/>
  <c r="F60" i="11"/>
  <c r="K46" i="11"/>
  <c r="E108" i="11"/>
  <c r="E109" i="11" s="1"/>
  <c r="E112" i="11" s="1"/>
  <c r="E111" i="11" s="1"/>
  <c r="E117" i="11" s="1"/>
  <c r="K59" i="10" l="1"/>
  <c r="G112" i="10"/>
  <c r="K109" i="10"/>
  <c r="F69" i="11"/>
  <c r="G105" i="11"/>
  <c r="K69" i="11"/>
  <c r="H115" i="11"/>
  <c r="H134" i="11"/>
  <c r="H133" i="11" s="1"/>
  <c r="H126" i="11" s="1"/>
  <c r="C115" i="11"/>
  <c r="C134" i="11"/>
  <c r="C133" i="11" s="1"/>
  <c r="C126" i="11" s="1"/>
  <c r="E134" i="11"/>
  <c r="E133" i="11" s="1"/>
  <c r="E126" i="11" s="1"/>
  <c r="E115" i="11"/>
  <c r="H86" i="9"/>
  <c r="H105" i="9"/>
  <c r="H104" i="9" s="1"/>
  <c r="H97" i="9" s="1"/>
  <c r="E105" i="9"/>
  <c r="E104" i="9" s="1"/>
  <c r="E97" i="9" s="1"/>
  <c r="E86" i="9"/>
  <c r="J105" i="9"/>
  <c r="J104" i="9" s="1"/>
  <c r="J97" i="9" s="1"/>
  <c r="J86" i="9"/>
  <c r="C115" i="10"/>
  <c r="C134" i="10"/>
  <c r="C133" i="10" s="1"/>
  <c r="C126" i="10" s="1"/>
  <c r="F105" i="10"/>
  <c r="F108" i="10"/>
  <c r="F109" i="10" s="1"/>
  <c r="F112" i="10" s="1"/>
  <c r="F111" i="10" s="1"/>
  <c r="F117" i="10" s="1"/>
  <c r="G108" i="11"/>
  <c r="G109" i="11" s="1"/>
  <c r="F79" i="9"/>
  <c r="F80" i="9" s="1"/>
  <c r="F83" i="9" s="1"/>
  <c r="F82" i="9" s="1"/>
  <c r="F88" i="9" s="1"/>
  <c r="G97" i="9"/>
  <c r="K104" i="9"/>
  <c r="F134" i="10" l="1"/>
  <c r="F133" i="10" s="1"/>
  <c r="F126" i="10" s="1"/>
  <c r="F115" i="10"/>
  <c r="F105" i="11"/>
  <c r="F108" i="11"/>
  <c r="F109" i="11" s="1"/>
  <c r="F112" i="11" s="1"/>
  <c r="F111" i="11" s="1"/>
  <c r="F117" i="11" s="1"/>
  <c r="G111" i="10"/>
  <c r="G117" i="10" s="1"/>
  <c r="K112" i="10"/>
  <c r="F86" i="9"/>
  <c r="F105" i="9"/>
  <c r="F104" i="9" s="1"/>
  <c r="F97" i="9" s="1"/>
  <c r="K109" i="11"/>
  <c r="G112" i="11"/>
  <c r="F115" i="11" l="1"/>
  <c r="F134" i="11"/>
  <c r="F133" i="11" s="1"/>
  <c r="F126" i="11" s="1"/>
  <c r="K112" i="11"/>
  <c r="G111" i="11"/>
  <c r="G117" i="11" s="1"/>
  <c r="G134" i="10"/>
  <c r="G133" i="10" s="1"/>
  <c r="G115" i="10"/>
  <c r="G134" i="11" l="1"/>
  <c r="G133" i="11" s="1"/>
  <c r="G115" i="11"/>
  <c r="K133" i="10"/>
  <c r="G126" i="10"/>
  <c r="K133" i="11" l="1"/>
  <c r="G126" i="11"/>
</calcChain>
</file>

<file path=xl/sharedStrings.xml><?xml version="1.0" encoding="utf-8"?>
<sst xmlns="http://schemas.openxmlformats.org/spreadsheetml/2006/main" count="762" uniqueCount="280">
  <si>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</si>
  <si>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</si>
  <si>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</si>
  <si>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</si>
  <si>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</si>
  <si>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</si>
  <si>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</si>
  <si>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</si>
  <si>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</si>
  <si>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</si>
  <si>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</si>
  <si>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</si>
  <si>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</si>
  <si>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</si>
  <si>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</si>
  <si>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</si>
  <si>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</si>
  <si>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</si>
  <si>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</si>
  <si>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</si>
  <si>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</si>
  <si>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</si>
  <si>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</si>
  <si>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</si>
  <si>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</si>
  <si>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</si>
  <si>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</si>
  <si>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</si>
  <si>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</si>
  <si>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</si>
  <si>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</si>
  <si>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</si>
  <si>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</si>
  <si>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</si>
  <si>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</si>
  <si>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</si>
  <si>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</si>
  <si>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</si>
  <si>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</si>
  <si>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</si>
  <si>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</si>
  <si>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</si>
  <si>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</si>
  <si>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</si>
  <si>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</si>
  <si>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</si>
  <si>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</si>
  <si>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</si>
  <si>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</si>
  <si>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</si>
  <si>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</si>
  <si>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</si>
  <si>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</si>
  <si>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</si>
  <si>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</si>
  <si>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</si>
  <si>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</si>
  <si>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</si>
  <si>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</si>
  <si>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</si>
  <si>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</si>
  <si>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</si>
  <si>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</si>
  <si>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</si>
  <si>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</si>
  <si>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</si>
  <si>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</si>
  <si>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</si>
  <si>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</si>
  <si>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</si>
  <si>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</si>
  <si>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</si>
  <si>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</si>
  <si>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</si>
  <si>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</si>
  <si>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</si>
  <si>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</si>
  <si>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</si>
  <si>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</si>
  <si>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</si>
  <si>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</si>
  <si>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</si>
  <si>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</si>
  <si>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</si>
  <si>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</si>
  <si>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</si>
  <si>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</si>
  <si>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</si>
  <si>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</si>
  <si>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</si>
  <si>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</si>
  <si>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</si>
  <si>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</si>
  <si>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</si>
  <si>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</si>
  <si>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</si>
  <si>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</si>
  <si>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</si>
  <si>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</si>
  <si>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</si>
  <si>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</si>
  <si>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</si>
  <si>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</si>
  <si>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</si>
  <si>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</si>
  <si>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</si>
  <si>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</si>
  <si>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</si>
  <si>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</si>
  <si>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</si>
  <si>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</si>
  <si>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</si>
  <si>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</si>
  <si>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</si>
  <si>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</si>
  <si>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</si>
  <si>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</si>
  <si>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</si>
  <si>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</si>
  <si>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</si>
  <si>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</si>
  <si>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</si>
  <si>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</si>
  <si>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</si>
  <si>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</si>
  <si>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</si>
  <si>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</si>
  <si>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</si>
  <si>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</si>
  <si>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 xml:space="preserve">Одиниця виміру: </t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</si>
  <si>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</si>
  <si>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</si>
  <si>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</si>
  <si>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</si>
  <si>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</si>
  <si>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</si>
  <si>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</si>
  <si>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</si>
  <si>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</si>
  <si>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</si>
  <si>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</si>
  <si>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</si>
  <si>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</si>
  <si>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</si>
  <si>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</si>
  <si>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</si>
  <si>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</si>
  <si>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</si>
  <si>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</si>
  <si>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</si>
  <si>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</si>
  <si>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</si>
  <si>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</si>
  <si>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</si>
  <si>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</si>
  <si>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</si>
  <si>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</si>
  <si>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</si>
  <si>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</si>
  <si>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038/4</t>
  </si>
  <si>
    <t>038/5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</si>
  <si>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</si>
  <si>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</si>
  <si>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</si>
  <si>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</si>
  <si>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</si>
  <si>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</si>
  <si>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</si>
  <si>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</si>
  <si>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</si>
  <si>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</si>
  <si>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</si>
  <si>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</si>
  <si>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</si>
  <si>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</si>
  <si>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</si>
  <si>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</si>
  <si>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</si>
  <si>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</si>
  <si>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</si>
  <si>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</si>
  <si>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</si>
  <si>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</si>
  <si>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</si>
  <si>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</si>
  <si>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</si>
  <si>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</si>
  <si>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</si>
  <si>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</si>
  <si>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</si>
  <si>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</si>
  <si>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</si>
  <si>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</si>
  <si>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"_____"     ________________ 2022   № ___</t>
  </si>
  <si>
    <t>"____" ________________ 2022р.</t>
  </si>
  <si>
    <t xml:space="preserve"> "_____" __________________ 2022 р.</t>
  </si>
  <si>
    <t>Комунальне підприємство "Екоресурс"</t>
  </si>
  <si>
    <t>м.Калуш    Івано-Франківська обл.</t>
  </si>
  <si>
    <t>Управління житлово -комунального господарства</t>
  </si>
  <si>
    <t>Захоронення твердих побутових відходів</t>
  </si>
  <si>
    <t xml:space="preserve">комунальна </t>
  </si>
  <si>
    <t>м.Калуш    Івано-Франківська обл. вул.Б.Хмельницького, 82</t>
  </si>
  <si>
    <t>ФІНАНСОВИЙ ПЛАН ПІДПРИЄМСТВА НА 2023  рік</t>
  </si>
  <si>
    <t>тис.грн</t>
  </si>
  <si>
    <t>оренда</t>
  </si>
  <si>
    <t xml:space="preserve">Інші операційні доходи </t>
  </si>
  <si>
    <t>оприбуткування вторсировини</t>
  </si>
  <si>
    <t>007/1</t>
  </si>
  <si>
    <t>007/2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</si>
  <si>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</si>
  <si>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</si>
  <si>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012/2</t>
  </si>
  <si>
    <t>Програма фінансової підтримки для забезпечення безперебійного надання послуг з перевезення пасажирів міським пасажирським транспортом</t>
  </si>
  <si>
    <t>Програма охорони навколишнього природного середовища на 2020-2022 роки (% по договору фінансового лізингу та переоформлення спецтехніки)</t>
  </si>
  <si>
    <t>15%від чист.приб</t>
  </si>
  <si>
    <t>Олександр СМОЛЯНСЬКИЙ</t>
  </si>
  <si>
    <t>Тетяна АНІКАНОВА</t>
  </si>
  <si>
    <t>Директор  КП "Екоресурс"                                                 __________________                                                              ____________________</t>
  </si>
  <si>
    <t xml:space="preserve">Головний бухгалтер КП "Екоресурс"       </t>
  </si>
  <si>
    <t>податок на прибуток (18 %)</t>
  </si>
  <si>
    <t>повернення за світло, воду</t>
  </si>
  <si>
    <t>038/7/2</t>
  </si>
  <si>
    <t>зобов'язання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</si>
  <si>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лізингу-2021 р, амортизація за безкоштовно отримане майно)</t>
    </r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</si>
  <si>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</si>
  <si>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>різниця між ПДВ від реалізації і ПДВ від придбання (згідно подат декларації)</t>
  </si>
  <si>
    <t>екологічний податок</t>
  </si>
  <si>
    <t xml:space="preserve">Начальник управління економічного розвитку </t>
  </si>
  <si>
    <t>міста Калуської міської ради</t>
  </si>
  <si>
    <t xml:space="preserve">                                       Богдан БІЛЕЦЬКИЙ</t>
  </si>
  <si>
    <t xml:space="preserve">                                     </t>
  </si>
  <si>
    <t>Смолянський Олександр Анатолійович</t>
  </si>
  <si>
    <t>Відшкодування пільгових перевезень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</si>
  <si>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</si>
  <si>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"_____"     ________________ 2023   № ___</t>
  </si>
  <si>
    <t>"____" ________________ 2023р.</t>
  </si>
  <si>
    <t xml:space="preserve"> "_____" __________________ 2023 р.</t>
  </si>
  <si>
    <t>Плановий рік 2023 р.</t>
  </si>
  <si>
    <t>Факт 2022 р.</t>
  </si>
  <si>
    <t>Плановий рік 2024 р.</t>
  </si>
  <si>
    <t>Усього витрати:</t>
  </si>
  <si>
    <t>Виконавець: пр.екон . Білих С.М.</t>
  </si>
  <si>
    <t>Управління житлово - комунального господарства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</si>
  <si>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</si>
  <si>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</si>
  <si>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 xml:space="preserve">    -   витрати КП "Екоресурсу":</t>
  </si>
  <si>
    <t xml:space="preserve">    -   витрати за рахунок фін. підтримки :</t>
  </si>
  <si>
    <t xml:space="preserve">Заробітна плата </t>
  </si>
  <si>
    <t>Нарахування на заробітну плату</t>
  </si>
  <si>
    <t>Плата за паливо генератор, косарку</t>
  </si>
  <si>
    <t>Плата за викиди забр речовин</t>
  </si>
  <si>
    <t xml:space="preserve">МШП </t>
  </si>
  <si>
    <t>Плата за канцтовари, матеріали</t>
  </si>
  <si>
    <t xml:space="preserve">Службові відрядження </t>
  </si>
  <si>
    <t>Плата за навчання</t>
  </si>
  <si>
    <t>Періодичні проф видання</t>
  </si>
  <si>
    <t>Охорона праці (вогнегасники)</t>
  </si>
  <si>
    <t>Амортизація ОЗ, інших НМА, б/о переданих ОЗ</t>
  </si>
  <si>
    <t>Амортизація б/о переданих ОЗ</t>
  </si>
  <si>
    <t>Витрати на ремонт(замки, серцевина)</t>
  </si>
  <si>
    <t>Плата за світло</t>
  </si>
  <si>
    <t>Плата за воду</t>
  </si>
  <si>
    <t>Плата за водовідведення</t>
  </si>
  <si>
    <t>Плата за поштові послуги</t>
  </si>
  <si>
    <t xml:space="preserve">Плата за інтернет </t>
  </si>
  <si>
    <t>Інші</t>
  </si>
  <si>
    <t>Оплата послуг банку</t>
  </si>
  <si>
    <t>Заправка картріджа, обслуговування оргтехніки</t>
  </si>
  <si>
    <t>Інші витрати (КВS)</t>
  </si>
  <si>
    <t xml:space="preserve">   -   Оплата послуг (крім комунальних) (Тех. огляд автобусів)</t>
  </si>
  <si>
    <t xml:space="preserve">   -   Предмети, матеріали, обладнання та інвентар (пальне для автобусів)</t>
  </si>
  <si>
    <t xml:space="preserve">   -   Нарахування на оплату праці (нач. дільниці і водіїв)</t>
  </si>
  <si>
    <t xml:space="preserve">   -  Оплата праці  (нач.дільниці і водіїв)</t>
  </si>
  <si>
    <t xml:space="preserve">                                       </t>
  </si>
  <si>
    <t xml:space="preserve"> ФІНАНСОВИЙ ПЛАН ПІДПРИЄМСТВА НА 2024  рік</t>
  </si>
  <si>
    <t>Скореговано дохід на вартість придбаного за кошти місцевого бюджету пального, яке буде використано в 2024 році.</t>
  </si>
  <si>
    <t xml:space="preserve"> ЗМІНА ДО ФІНАНСОВОГО ПЛАНУ ПІДПРИЄМСТВА НА 2024  рік</t>
  </si>
  <si>
    <t>"____" ________________ 2024р.</t>
  </si>
  <si>
    <t xml:space="preserve"> "_____" __________________ 2024 р.</t>
  </si>
  <si>
    <t>27.08.2024   №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</si>
</sst>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42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0"/>
      <name val="Arial"/>
      <family val="2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45"/>
      </patternFill>
    </fill>
    <fill>
      <patternFill patternType="solid">
        <fgColor theme="8" tint="0.59999389629810485"/>
        <bgColor indexed="2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45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34"/>
      </patternFill>
    </fill>
    <fill>
      <patternFill patternType="solid">
        <fgColor rgb="FF92D050"/>
        <bgColor indexed="51"/>
      </patternFill>
    </fill>
    <fill>
      <patternFill patternType="solid">
        <fgColor theme="4" tint="0.39997558519241921"/>
        <bgColor indexed="34"/>
      </patternFill>
    </fill>
    <fill>
      <patternFill patternType="solid">
        <fgColor rgb="FF92D050"/>
        <bgColor indexed="49"/>
      </patternFill>
    </fill>
    <fill>
      <patternFill patternType="solid">
        <fgColor theme="0"/>
        <bgColor indexed="31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1" fillId="0" borderId="0"/>
  </cellStyleXfs>
  <cellXfs count="424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2" fontId="2" fillId="5" borderId="4" xfId="0" applyNumberFormat="1" applyFont="1" applyFill="1" applyBorder="1"/>
    <xf numFmtId="2" fontId="1" fillId="4" borderId="4" xfId="0" applyNumberFormat="1" applyFont="1" applyFill="1" applyBorder="1"/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164" fontId="28" fillId="6" borderId="4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9" fontId="12" fillId="2" borderId="0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164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 wrapText="1"/>
    </xf>
    <xf numFmtId="3" fontId="38" fillId="2" borderId="4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vertical="center"/>
    </xf>
    <xf numFmtId="2" fontId="2" fillId="7" borderId="4" xfId="0" applyNumberFormat="1" applyFont="1" applyFill="1" applyBorder="1" applyAlignment="1">
      <alignment horizontal="center"/>
    </xf>
    <xf numFmtId="2" fontId="2" fillId="7" borderId="4" xfId="0" applyNumberFormat="1" applyFont="1" applyFill="1" applyBorder="1"/>
    <xf numFmtId="4" fontId="12" fillId="8" borderId="4" xfId="0" applyNumberFormat="1" applyFont="1" applyFill="1" applyBorder="1" applyAlignment="1">
      <alignment horizontal="center" vertical="center"/>
    </xf>
    <xf numFmtId="166" fontId="35" fillId="7" borderId="4" xfId="0" applyNumberFormat="1" applyFont="1" applyFill="1" applyBorder="1" applyAlignment="1">
      <alignment horizontal="center"/>
    </xf>
    <xf numFmtId="164" fontId="2" fillId="8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right" vertical="center"/>
    </xf>
    <xf numFmtId="4" fontId="2" fillId="8" borderId="4" xfId="0" applyNumberFormat="1" applyFont="1" applyFill="1" applyBorder="1" applyAlignment="1">
      <alignment horizontal="center" vertical="center"/>
    </xf>
    <xf numFmtId="2" fontId="35" fillId="7" borderId="4" xfId="0" applyNumberFormat="1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horizontal="center" vertical="center"/>
    </xf>
    <xf numFmtId="2" fontId="12" fillId="7" borderId="4" xfId="0" applyNumberFormat="1" applyFont="1" applyFill="1" applyBorder="1" applyAlignment="1">
      <alignment vertical="center"/>
    </xf>
    <xf numFmtId="0" fontId="12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2" fontId="12" fillId="7" borderId="4" xfId="0" applyNumberFormat="1" applyFont="1" applyFill="1" applyBorder="1"/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49" fontId="2" fillId="8" borderId="4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vertical="center" wrapText="1"/>
    </xf>
    <xf numFmtId="49" fontId="26" fillId="8" borderId="4" xfId="0" applyNumberFormat="1" applyFont="1" applyFill="1" applyBorder="1" applyAlignment="1">
      <alignment horizontal="center" vertical="center"/>
    </xf>
    <xf numFmtId="49" fontId="27" fillId="7" borderId="4" xfId="0" applyNumberFormat="1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 wrapText="1"/>
    </xf>
    <xf numFmtId="49" fontId="1" fillId="10" borderId="4" xfId="0" applyNumberFormat="1" applyFont="1" applyFill="1" applyBorder="1" applyAlignment="1">
      <alignment horizontal="center" vertical="center"/>
    </xf>
    <xf numFmtId="2" fontId="12" fillId="10" borderId="4" xfId="0" applyNumberFormat="1" applyFont="1" applyFill="1" applyBorder="1" applyAlignment="1">
      <alignment horizontal="center" vertical="center"/>
    </xf>
    <xf numFmtId="2" fontId="2" fillId="10" borderId="4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right" vertical="center"/>
    </xf>
    <xf numFmtId="49" fontId="27" fillId="9" borderId="4" xfId="0" applyNumberFormat="1" applyFont="1" applyFill="1" applyBorder="1" applyAlignment="1">
      <alignment horizontal="center" vertical="center"/>
    </xf>
    <xf numFmtId="2" fontId="35" fillId="9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left" vertical="center" wrapText="1"/>
    </xf>
    <xf numFmtId="4" fontId="2" fillId="11" borderId="4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vertical="center" wrapText="1"/>
    </xf>
    <xf numFmtId="49" fontId="1" fillId="12" borderId="4" xfId="0" applyNumberFormat="1" applyFont="1" applyFill="1" applyBorder="1" applyAlignment="1">
      <alignment horizontal="center" vertical="center"/>
    </xf>
    <xf numFmtId="4" fontId="12" fillId="12" borderId="4" xfId="0" applyNumberFormat="1" applyFont="1" applyFill="1" applyBorder="1" applyAlignment="1">
      <alignment horizontal="center" vertical="center"/>
    </xf>
    <xf numFmtId="4" fontId="12" fillId="11" borderId="4" xfId="0" applyNumberFormat="1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49" fontId="26" fillId="13" borderId="4" xfId="0" applyNumberFormat="1" applyFont="1" applyFill="1" applyBorder="1" applyAlignment="1">
      <alignment horizontal="center" vertical="center"/>
    </xf>
    <xf numFmtId="4" fontId="30" fillId="13" borderId="4" xfId="0" applyNumberFormat="1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164" fontId="36" fillId="14" borderId="4" xfId="0" applyNumberFormat="1" applyFont="1" applyFill="1" applyBorder="1" applyAlignment="1">
      <alignment horizontal="center" vertical="center" wrapText="1"/>
    </xf>
    <xf numFmtId="164" fontId="36" fillId="14" borderId="4" xfId="0" applyNumberFormat="1" applyFont="1" applyFill="1" applyBorder="1" applyAlignment="1">
      <alignment horizontal="right" vertical="center" wrapText="1"/>
    </xf>
    <xf numFmtId="164" fontId="37" fillId="14" borderId="4" xfId="0" applyNumberFormat="1" applyFont="1" applyFill="1" applyBorder="1" applyAlignment="1">
      <alignment horizontal="right" vertical="center" wrapText="1"/>
    </xf>
    <xf numFmtId="0" fontId="1" fillId="13" borderId="4" xfId="0" applyFont="1" applyFill="1" applyBorder="1" applyAlignment="1">
      <alignment vertical="center" wrapText="1"/>
    </xf>
    <xf numFmtId="0" fontId="1" fillId="13" borderId="4" xfId="0" applyFont="1" applyFill="1" applyBorder="1" applyAlignment="1">
      <alignment horizontal="center" vertical="center"/>
    </xf>
    <xf numFmtId="4" fontId="19" fillId="13" borderId="4" xfId="0" applyNumberFormat="1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49" fontId="12" fillId="15" borderId="4" xfId="0" applyNumberFormat="1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left" vertical="center" wrapText="1"/>
    </xf>
    <xf numFmtId="0" fontId="1" fillId="17" borderId="4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vertical="center" wrapText="1"/>
    </xf>
    <xf numFmtId="4" fontId="1" fillId="16" borderId="4" xfId="0" applyNumberFormat="1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49" fontId="12" fillId="18" borderId="4" xfId="0" applyNumberFormat="1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left" vertical="center" wrapText="1"/>
    </xf>
    <xf numFmtId="0" fontId="1" fillId="19" borderId="4" xfId="0" applyFont="1" applyFill="1" applyBorder="1" applyAlignment="1">
      <alignment horizontal="center" vertical="center"/>
    </xf>
    <xf numFmtId="164" fontId="1" fillId="19" borderId="4" xfId="0" applyNumberFormat="1" applyFont="1" applyFill="1" applyBorder="1" applyAlignment="1">
      <alignment horizontal="center" vertical="center" wrapText="1"/>
    </xf>
    <xf numFmtId="4" fontId="1" fillId="19" borderId="4" xfId="0" applyNumberFormat="1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left" vertical="center" wrapText="1"/>
    </xf>
    <xf numFmtId="49" fontId="1" fillId="12" borderId="8" xfId="0" applyNumberFormat="1" applyFont="1" applyFill="1" applyBorder="1" applyAlignment="1">
      <alignment horizontal="center" vertical="center"/>
    </xf>
    <xf numFmtId="164" fontId="1" fillId="12" borderId="8" xfId="0" applyNumberFormat="1" applyFont="1" applyFill="1" applyBorder="1" applyAlignment="1">
      <alignment horizontal="center" vertical="center" wrapText="1"/>
    </xf>
    <xf numFmtId="4" fontId="17" fillId="18" borderId="4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/>
    <xf numFmtId="0" fontId="17" fillId="2" borderId="0" xfId="0" applyFont="1" applyFill="1" applyBorder="1" applyAlignment="1">
      <alignment horizontal="center"/>
    </xf>
    <xf numFmtId="4" fontId="1" fillId="12" borderId="8" xfId="0" applyNumberFormat="1" applyFont="1" applyFill="1" applyBorder="1" applyAlignment="1">
      <alignment horizontal="center" vertical="center" wrapText="1"/>
    </xf>
    <xf numFmtId="164" fontId="2" fillId="12" borderId="8" xfId="0" applyNumberFormat="1" applyFont="1" applyFill="1" applyBorder="1" applyAlignment="1">
      <alignment horizontal="center" vertical="center" wrapText="1"/>
    </xf>
    <xf numFmtId="164" fontId="2" fillId="12" borderId="4" xfId="0" applyNumberFormat="1" applyFont="1" applyFill="1" applyBorder="1" applyAlignment="1">
      <alignment horizontal="center" vertical="center"/>
    </xf>
    <xf numFmtId="164" fontId="2" fillId="20" borderId="4" xfId="0" applyNumberFormat="1" applyFont="1" applyFill="1" applyBorder="1" applyAlignment="1">
      <alignment horizontal="center" vertical="center"/>
    </xf>
    <xf numFmtId="164" fontId="2" fillId="10" borderId="4" xfId="0" applyNumberFormat="1" applyFont="1" applyFill="1" applyBorder="1" applyAlignment="1">
      <alignment horizontal="right" vertical="center" wrapText="1"/>
    </xf>
    <xf numFmtId="2" fontId="19" fillId="3" borderId="4" xfId="0" applyNumberFormat="1" applyFont="1" applyFill="1" applyBorder="1"/>
    <xf numFmtId="4" fontId="2" fillId="12" borderId="8" xfId="0" applyNumberFormat="1" applyFont="1" applyFill="1" applyBorder="1" applyAlignment="1">
      <alignment horizontal="center" vertical="center" wrapText="1"/>
    </xf>
    <xf numFmtId="4" fontId="6" fillId="12" borderId="8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center" vertical="center"/>
    </xf>
    <xf numFmtId="4" fontId="1" fillId="12" borderId="4" xfId="0" applyNumberFormat="1" applyFont="1" applyFill="1" applyBorder="1" applyAlignment="1">
      <alignment horizontal="center" vertical="center"/>
    </xf>
    <xf numFmtId="49" fontId="1" fillId="17" borderId="5" xfId="0" applyNumberFormat="1" applyFont="1" applyFill="1" applyBorder="1" applyAlignment="1">
      <alignment horizontal="center" vertical="center"/>
    </xf>
    <xf numFmtId="4" fontId="1" fillId="17" borderId="5" xfId="0" applyNumberFormat="1" applyFont="1" applyFill="1" applyBorder="1" applyAlignment="1">
      <alignment horizontal="center" vertical="center" wrapText="1"/>
    </xf>
    <xf numFmtId="164" fontId="1" fillId="17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3" fillId="0" borderId="0" xfId="0" applyFont="1" applyFill="1" applyBorder="1"/>
    <xf numFmtId="0" fontId="17" fillId="7" borderId="4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left" vertical="center" wrapText="1"/>
    </xf>
    <xf numFmtId="0" fontId="2" fillId="16" borderId="4" xfId="0" applyFont="1" applyFill="1" applyBorder="1" applyAlignment="1">
      <alignment vertical="center" wrapText="1"/>
    </xf>
    <xf numFmtId="0" fontId="12" fillId="21" borderId="4" xfId="0" applyFont="1" applyFill="1" applyBorder="1" applyAlignment="1">
      <alignment horizontal="center" vertical="center" wrapText="1"/>
    </xf>
    <xf numFmtId="49" fontId="12" fillId="21" borderId="4" xfId="0" applyNumberFormat="1" applyFont="1" applyFill="1" applyBorder="1" applyAlignment="1">
      <alignment horizontal="center" vertical="center"/>
    </xf>
    <xf numFmtId="4" fontId="12" fillId="21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2" fontId="19" fillId="5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vertical="center"/>
    </xf>
    <xf numFmtId="2" fontId="2" fillId="22" borderId="4" xfId="0" applyNumberFormat="1" applyFont="1" applyFill="1" applyBorder="1"/>
    <xf numFmtId="164" fontId="1" fillId="22" borderId="4" xfId="0" applyNumberFormat="1" applyFont="1" applyFill="1" applyBorder="1" applyAlignment="1">
      <alignment vertical="center"/>
    </xf>
    <xf numFmtId="164" fontId="1" fillId="22" borderId="4" xfId="0" applyNumberFormat="1" applyFont="1" applyFill="1" applyBorder="1" applyAlignment="1">
      <alignment horizontal="center" vertical="center"/>
    </xf>
    <xf numFmtId="164" fontId="1" fillId="20" borderId="4" xfId="0" applyNumberFormat="1" applyFont="1" applyFill="1" applyBorder="1" applyAlignment="1">
      <alignment vertical="center"/>
    </xf>
    <xf numFmtId="164" fontId="29" fillId="20" borderId="4" xfId="0" applyNumberFormat="1" applyFont="1" applyFill="1" applyBorder="1" applyAlignment="1">
      <alignment vertical="center"/>
    </xf>
    <xf numFmtId="4" fontId="1" fillId="19" borderId="4" xfId="0" applyNumberFormat="1" applyFont="1" applyFill="1" applyBorder="1" applyAlignment="1">
      <alignment horizontal="center" vertical="center"/>
    </xf>
    <xf numFmtId="167" fontId="1" fillId="19" borderId="4" xfId="0" applyNumberFormat="1" applyFont="1" applyFill="1" applyBorder="1" applyAlignment="1">
      <alignment horizontal="center" vertical="center" wrapText="1"/>
    </xf>
    <xf numFmtId="4" fontId="1" fillId="23" borderId="4" xfId="0" applyNumberFormat="1" applyFont="1" applyFill="1" applyBorder="1" applyAlignment="1">
      <alignment horizontal="center" vertical="center" wrapText="1"/>
    </xf>
    <xf numFmtId="4" fontId="17" fillId="15" borderId="4" xfId="0" applyNumberFormat="1" applyFont="1" applyFill="1" applyBorder="1" applyAlignment="1">
      <alignment horizontal="center" vertical="center" wrapText="1"/>
    </xf>
    <xf numFmtId="167" fontId="19" fillId="13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 vertical="center" wrapText="1"/>
    </xf>
    <xf numFmtId="4" fontId="1" fillId="17" borderId="5" xfId="0" applyNumberFormat="1" applyFont="1" applyFill="1" applyBorder="1" applyAlignment="1">
      <alignment horizontal="center" vertical="center"/>
    </xf>
    <xf numFmtId="4" fontId="12" fillId="16" borderId="4" xfId="0" applyNumberFormat="1" applyFont="1" applyFill="1" applyBorder="1" applyAlignment="1">
      <alignment horizontal="center" vertical="center" wrapText="1"/>
    </xf>
    <xf numFmtId="164" fontId="12" fillId="17" borderId="4" xfId="0" applyNumberFormat="1" applyFont="1" applyFill="1" applyBorder="1" applyAlignment="1">
      <alignment horizontal="center" vertical="center" wrapText="1"/>
    </xf>
    <xf numFmtId="164" fontId="12" fillId="16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4" fontId="12" fillId="4" borderId="4" xfId="0" applyNumberFormat="1" applyFont="1" applyFill="1" applyBorder="1" applyAlignment="1">
      <alignment horizontal="center" vertical="center" wrapText="1"/>
    </xf>
    <xf numFmtId="0" fontId="17" fillId="21" borderId="4" xfId="0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vertical="center" wrapText="1"/>
    </xf>
    <xf numFmtId="49" fontId="1" fillId="19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/>
    </xf>
    <xf numFmtId="4" fontId="6" fillId="19" borderId="8" xfId="0" applyNumberFormat="1" applyFont="1" applyFill="1" applyBorder="1" applyAlignment="1">
      <alignment horizontal="center" vertical="center"/>
    </xf>
    <xf numFmtId="4" fontId="1" fillId="19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5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2" fillId="20" borderId="4" xfId="0" applyNumberFormat="1" applyFont="1" applyFill="1" applyBorder="1" applyAlignment="1">
      <alignment horizontal="center" vertical="center"/>
    </xf>
    <xf numFmtId="2" fontId="24" fillId="2" borderId="0" xfId="0" applyNumberFormat="1" applyFont="1" applyFill="1" applyBorder="1"/>
    <xf numFmtId="4" fontId="12" fillId="2" borderId="0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2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33" fillId="2" borderId="8" xfId="0" applyFont="1" applyFill="1" applyBorder="1" applyAlignment="1"/>
    <xf numFmtId="10" fontId="23" fillId="2" borderId="0" xfId="0" applyNumberFormat="1" applyFont="1" applyFill="1" applyBorder="1" applyAlignment="1">
      <alignment horizontal="left" vertical="center"/>
    </xf>
    <xf numFmtId="49" fontId="1" fillId="10" borderId="5" xfId="0" applyNumberFormat="1" applyFont="1" applyFill="1" applyBorder="1" applyAlignment="1">
      <alignment horizontal="center" vertical="center"/>
    </xf>
    <xf numFmtId="2" fontId="12" fillId="10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vertical="center"/>
    </xf>
    <xf numFmtId="164" fontId="1" fillId="20" borderId="3" xfId="0" applyNumberFormat="1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39" fillId="2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35" fillId="6" borderId="10" xfId="0" applyNumberFormat="1" applyFont="1" applyFill="1" applyBorder="1" applyAlignment="1">
      <alignment horizontal="center" vertical="center"/>
    </xf>
    <xf numFmtId="2" fontId="12" fillId="6" borderId="10" xfId="0" applyNumberFormat="1" applyFont="1" applyFill="1" applyBorder="1" applyAlignment="1">
      <alignment horizontal="center" vertical="center"/>
    </xf>
    <xf numFmtId="2" fontId="12" fillId="6" borderId="11" xfId="0" applyNumberFormat="1" applyFont="1" applyFill="1" applyBorder="1" applyAlignment="1">
      <alignment horizontal="center" vertical="center"/>
    </xf>
    <xf numFmtId="2" fontId="12" fillId="9" borderId="10" xfId="0" applyNumberFormat="1" applyFont="1" applyFill="1" applyBorder="1" applyAlignment="1">
      <alignment horizontal="center" vertical="center"/>
    </xf>
    <xf numFmtId="49" fontId="29" fillId="6" borderId="12" xfId="0" applyNumberFormat="1" applyFont="1" applyFill="1" applyBorder="1" applyAlignment="1">
      <alignment horizontal="center" vertical="center"/>
    </xf>
    <xf numFmtId="2" fontId="1" fillId="6" borderId="12" xfId="0" applyNumberFormat="1" applyFont="1" applyFill="1" applyBorder="1" applyAlignment="1">
      <alignment horizontal="right" vertical="center"/>
    </xf>
    <xf numFmtId="2" fontId="1" fillId="9" borderId="12" xfId="0" applyNumberFormat="1" applyFont="1" applyFill="1" applyBorder="1" applyAlignment="1">
      <alignment horizontal="right" vertical="center"/>
    </xf>
    <xf numFmtId="2" fontId="1" fillId="9" borderId="12" xfId="0" applyNumberFormat="1" applyFont="1" applyFill="1" applyBorder="1" applyAlignment="1">
      <alignment vertical="center"/>
    </xf>
    <xf numFmtId="2" fontId="1" fillId="6" borderId="12" xfId="0" applyNumberFormat="1" applyFont="1" applyFill="1" applyBorder="1" applyAlignment="1">
      <alignment vertical="center"/>
    </xf>
    <xf numFmtId="2" fontId="1" fillId="6" borderId="13" xfId="0" applyNumberFormat="1" applyFont="1" applyFill="1" applyBorder="1" applyAlignment="1">
      <alignment vertical="center"/>
    </xf>
    <xf numFmtId="49" fontId="29" fillId="6" borderId="8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right" vertical="center"/>
    </xf>
    <xf numFmtId="2" fontId="1" fillId="9" borderId="8" xfId="0" applyNumberFormat="1" applyFont="1" applyFill="1" applyBorder="1" applyAlignment="1">
      <alignment horizontal="right" vertical="center"/>
    </xf>
    <xf numFmtId="2" fontId="1" fillId="9" borderId="8" xfId="0" applyNumberFormat="1" applyFont="1" applyFill="1" applyBorder="1" applyAlignment="1">
      <alignment vertical="center"/>
    </xf>
    <xf numFmtId="2" fontId="1" fillId="6" borderId="8" xfId="0" applyNumberFormat="1" applyFont="1" applyFill="1" applyBorder="1" applyAlignment="1">
      <alignment vertical="center"/>
    </xf>
    <xf numFmtId="0" fontId="40" fillId="0" borderId="14" xfId="1" applyFont="1" applyBorder="1" applyAlignment="1">
      <alignment horizontal="left" vertical="center" wrapText="1"/>
    </xf>
    <xf numFmtId="0" fontId="40" fillId="0" borderId="15" xfId="1" applyFont="1" applyBorder="1" applyAlignment="1">
      <alignment horizontal="left" vertical="center" wrapText="1"/>
    </xf>
    <xf numFmtId="0" fontId="40" fillId="0" borderId="16" xfId="1" applyFont="1" applyBorder="1" applyAlignment="1">
      <alignment vertical="center" wrapText="1"/>
    </xf>
    <xf numFmtId="0" fontId="40" fillId="0" borderId="16" xfId="1" applyFont="1" applyBorder="1" applyAlignment="1">
      <alignment horizontal="left" vertical="center" wrapText="1"/>
    </xf>
    <xf numFmtId="0" fontId="40" fillId="0" borderId="17" xfId="1" applyFont="1" applyBorder="1" applyAlignment="1">
      <alignment horizontal="left" vertical="center" wrapText="1"/>
    </xf>
    <xf numFmtId="0" fontId="40" fillId="0" borderId="18" xfId="1" applyFont="1" applyBorder="1" applyAlignment="1">
      <alignment horizontal="left" vertical="center" wrapText="1"/>
    </xf>
    <xf numFmtId="0" fontId="40" fillId="2" borderId="16" xfId="1" applyFont="1" applyFill="1" applyBorder="1" applyAlignment="1">
      <alignment vertical="center" wrapText="1"/>
    </xf>
    <xf numFmtId="0" fontId="40" fillId="2" borderId="16" xfId="1" applyFont="1" applyFill="1" applyBorder="1" applyAlignment="1">
      <alignment horizontal="left" vertical="center" wrapText="1"/>
    </xf>
    <xf numFmtId="0" fontId="40" fillId="2" borderId="18" xfId="1" applyFont="1" applyFill="1" applyBorder="1" applyAlignment="1">
      <alignment horizontal="left" vertical="center" wrapText="1"/>
    </xf>
    <xf numFmtId="0" fontId="41" fillId="2" borderId="19" xfId="1" applyFont="1" applyFill="1" applyBorder="1" applyAlignment="1">
      <alignment horizontal="left" vertical="center" wrapText="1"/>
    </xf>
    <xf numFmtId="0" fontId="40" fillId="2" borderId="20" xfId="1" applyFont="1" applyFill="1" applyBorder="1" applyAlignment="1">
      <alignment horizontal="left" vertical="center" wrapText="1"/>
    </xf>
    <xf numFmtId="10" fontId="2" fillId="2" borderId="0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vertical="center"/>
    </xf>
    <xf numFmtId="164" fontId="1" fillId="20" borderId="5" xfId="0" applyNumberFormat="1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vertical="center"/>
    </xf>
    <xf numFmtId="49" fontId="29" fillId="6" borderId="21" xfId="0" applyNumberFormat="1" applyFont="1" applyFill="1" applyBorder="1" applyAlignment="1">
      <alignment horizontal="center" vertical="center"/>
    </xf>
    <xf numFmtId="2" fontId="1" fillId="6" borderId="21" xfId="0" applyNumberFormat="1" applyFont="1" applyFill="1" applyBorder="1" applyAlignment="1">
      <alignment horizontal="right" vertical="center"/>
    </xf>
    <xf numFmtId="2" fontId="1" fillId="9" borderId="21" xfId="0" applyNumberFormat="1" applyFont="1" applyFill="1" applyBorder="1" applyAlignment="1">
      <alignment horizontal="right" vertical="center"/>
    </xf>
    <xf numFmtId="2" fontId="1" fillId="9" borderId="21" xfId="0" applyNumberFormat="1" applyFont="1" applyFill="1" applyBorder="1" applyAlignment="1">
      <alignment vertical="center"/>
    </xf>
    <xf numFmtId="2" fontId="1" fillId="6" borderId="21" xfId="0" applyNumberFormat="1" applyFont="1" applyFill="1" applyBorder="1" applyAlignment="1">
      <alignment vertical="center"/>
    </xf>
    <xf numFmtId="0" fontId="1" fillId="10" borderId="22" xfId="0" applyFont="1" applyFill="1" applyBorder="1" applyAlignment="1">
      <alignment horizontal="left" vertical="center" wrapText="1"/>
    </xf>
    <xf numFmtId="49" fontId="1" fillId="10" borderId="23" xfId="0" applyNumberFormat="1" applyFont="1" applyFill="1" applyBorder="1" applyAlignment="1">
      <alignment horizontal="center" vertical="center"/>
    </xf>
    <xf numFmtId="2" fontId="12" fillId="10" borderId="23" xfId="0" applyNumberFormat="1" applyFont="1" applyFill="1" applyBorder="1" applyAlignment="1">
      <alignment vertical="center"/>
    </xf>
    <xf numFmtId="2" fontId="12" fillId="10" borderId="23" xfId="0" applyNumberFormat="1" applyFont="1" applyFill="1" applyBorder="1" applyAlignment="1">
      <alignment horizontal="center" vertical="center"/>
    </xf>
    <xf numFmtId="2" fontId="12" fillId="10" borderId="2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right" vertical="center"/>
    </xf>
    <xf numFmtId="0" fontId="1" fillId="9" borderId="25" xfId="0" applyFont="1" applyFill="1" applyBorder="1" applyAlignment="1">
      <alignment horizontal="left" vertical="center" wrapText="1"/>
    </xf>
    <xf numFmtId="49" fontId="29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right" vertical="center"/>
    </xf>
    <xf numFmtId="2" fontId="17" fillId="9" borderId="26" xfId="0" applyNumberFormat="1" applyFont="1" applyFill="1" applyBorder="1" applyAlignment="1">
      <alignment horizontal="right" vertical="center"/>
    </xf>
    <xf numFmtId="2" fontId="17" fillId="6" borderId="27" xfId="0" applyNumberFormat="1" applyFont="1" applyFill="1" applyBorder="1" applyAlignment="1">
      <alignment horizontal="right" vertical="center"/>
    </xf>
    <xf numFmtId="2" fontId="1" fillId="6" borderId="3" xfId="0" applyNumberFormat="1" applyFont="1" applyFill="1" applyBorder="1" applyAlignment="1">
      <alignment horizontal="right" vertical="center"/>
    </xf>
    <xf numFmtId="2" fontId="2" fillId="9" borderId="3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center" vertical="center"/>
    </xf>
    <xf numFmtId="0" fontId="40" fillId="0" borderId="28" xfId="1" applyFont="1" applyBorder="1" applyAlignment="1">
      <alignment horizontal="left" vertical="center" wrapText="1"/>
    </xf>
    <xf numFmtId="49" fontId="29" fillId="6" borderId="29" xfId="0" applyNumberFormat="1" applyFont="1" applyFill="1" applyBorder="1" applyAlignment="1">
      <alignment horizontal="center" vertical="center"/>
    </xf>
    <xf numFmtId="2" fontId="1" fillId="6" borderId="29" xfId="0" applyNumberFormat="1" applyFont="1" applyFill="1" applyBorder="1" applyAlignment="1">
      <alignment horizontal="right" vertical="center"/>
    </xf>
    <xf numFmtId="2" fontId="1" fillId="9" borderId="29" xfId="0" applyNumberFormat="1" applyFont="1" applyFill="1" applyBorder="1" applyAlignment="1">
      <alignment horizontal="right" vertical="center"/>
    </xf>
    <xf numFmtId="2" fontId="1" fillId="9" borderId="29" xfId="0" applyNumberFormat="1" applyFont="1" applyFill="1" applyBorder="1" applyAlignment="1">
      <alignment vertical="center"/>
    </xf>
    <xf numFmtId="2" fontId="1" fillId="6" borderId="29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horizontal="left" vertical="center" wrapText="1"/>
    </xf>
    <xf numFmtId="49" fontId="29" fillId="6" borderId="30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vertical="center"/>
    </xf>
    <xf numFmtId="0" fontId="1" fillId="10" borderId="22" xfId="0" applyFont="1" applyFill="1" applyBorder="1" applyAlignment="1">
      <alignment vertical="center" wrapText="1"/>
    </xf>
    <xf numFmtId="2" fontId="17" fillId="10" borderId="23" xfId="0" applyNumberFormat="1" applyFont="1" applyFill="1" applyBorder="1" applyAlignment="1">
      <alignment horizontal="center" vertical="center"/>
    </xf>
    <xf numFmtId="2" fontId="17" fillId="10" borderId="24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164" fontId="29" fillId="5" borderId="5" xfId="0" applyNumberFormat="1" applyFont="1" applyFill="1" applyBorder="1" applyAlignment="1">
      <alignment vertical="center"/>
    </xf>
    <xf numFmtId="164" fontId="29" fillId="20" borderId="5" xfId="0" applyNumberFormat="1" applyFont="1" applyFill="1" applyBorder="1" applyAlignment="1">
      <alignment vertical="center"/>
    </xf>
    <xf numFmtId="164" fontId="29" fillId="2" borderId="5" xfId="0" applyNumberFormat="1" applyFont="1" applyFill="1" applyBorder="1" applyAlignment="1">
      <alignment vertical="center"/>
    </xf>
    <xf numFmtId="0" fontId="17" fillId="21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vertical="center" wrapText="1"/>
    </xf>
    <xf numFmtId="2" fontId="28" fillId="6" borderId="3" xfId="0" applyNumberFormat="1" applyFont="1" applyFill="1" applyBorder="1" applyAlignment="1">
      <alignment vertical="center" wrapText="1"/>
    </xf>
    <xf numFmtId="0" fontId="17" fillId="9" borderId="22" xfId="0" applyFont="1" applyFill="1" applyBorder="1" applyAlignment="1">
      <alignment horizontal="center" vertical="center" wrapText="1"/>
    </xf>
    <xf numFmtId="49" fontId="27" fillId="9" borderId="23" xfId="0" applyNumberFormat="1" applyFont="1" applyFill="1" applyBorder="1" applyAlignment="1">
      <alignment horizontal="center" vertical="center"/>
    </xf>
    <xf numFmtId="2" fontId="35" fillId="9" borderId="23" xfId="0" applyNumberFormat="1" applyFont="1" applyFill="1" applyBorder="1" applyAlignment="1">
      <alignment horizontal="center" vertical="center"/>
    </xf>
    <xf numFmtId="2" fontId="35" fillId="9" borderId="24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right" vertical="center"/>
    </xf>
    <xf numFmtId="2" fontId="2" fillId="9" borderId="4" xfId="0" applyNumberFormat="1" applyFont="1" applyFill="1" applyBorder="1" applyAlignment="1">
      <alignment horizontal="right" vertical="center"/>
    </xf>
    <xf numFmtId="2" fontId="2" fillId="9" borderId="5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3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2" borderId="5" xfId="0" applyFont="1" applyFill="1" applyBorder="1" applyAlignment="1">
      <alignment horizontal="center" vertical="center" wrapText="1"/>
    </xf>
    <xf numFmtId="0" fontId="2" fillId="2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" fillId="2" borderId="33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32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3" fillId="2" borderId="32" xfId="0" applyFont="1" applyFill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1"/>
  <sheetViews>
    <sheetView tabSelected="1" view="pageBreakPreview" topLeftCell="A142" zoomScale="75" zoomScaleNormal="75" zoomScaleSheetLayoutView="75" workbookViewId="0">
      <selection activeCell="C15" sqref="C15"/>
    </sheetView>
  </sheetViews>
  <sheetFormatPr defaultRowHeight="15.75" x14ac:dyDescent="0.25"/>
  <cols>
    <col min="1" max="1" width="54.28515625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20.140625" style="3" customWidth="1"/>
    <col min="12" max="12" width="18" style="2" customWidth="1"/>
    <col min="13" max="16384" width="9.140625" style="2"/>
  </cols>
  <sheetData>
    <row r="1" spans="1:11" x14ac:dyDescent="0.25">
      <c r="A1" s="377" t="s">
        <v>127</v>
      </c>
      <c r="B1" s="377"/>
      <c r="C1" s="371"/>
      <c r="D1" s="371"/>
      <c r="G1" s="376" t="s">
        <v>0</v>
      </c>
      <c r="H1" s="376"/>
      <c r="I1" s="376"/>
      <c r="J1" s="376"/>
    </row>
    <row r="2" spans="1:11" x14ac:dyDescent="0.25">
      <c r="A2" s="4" t="s">
        <v>227</v>
      </c>
      <c r="B2" s="5"/>
      <c r="G2" s="376" t="s">
        <v>119</v>
      </c>
      <c r="H2" s="376"/>
      <c r="I2" s="376"/>
      <c r="J2" s="376"/>
    </row>
    <row r="3" spans="1:11" x14ac:dyDescent="0.25">
      <c r="A3" s="7" t="s">
        <v>228</v>
      </c>
      <c r="B3" s="8"/>
      <c r="G3" s="376" t="s">
        <v>120</v>
      </c>
      <c r="H3" s="376"/>
      <c r="I3" s="376"/>
      <c r="J3" s="376"/>
    </row>
    <row r="4" spans="1:11" x14ac:dyDescent="0.25">
      <c r="A4" s="4" t="s">
        <v>273</v>
      </c>
      <c r="B4" s="8"/>
      <c r="G4" s="376" t="s">
        <v>121</v>
      </c>
      <c r="H4" s="376"/>
      <c r="I4" s="376"/>
      <c r="J4" s="376"/>
    </row>
    <row r="5" spans="1:11" ht="22.5" customHeight="1" x14ac:dyDescent="0.25">
      <c r="A5" s="375" t="s">
        <v>277</v>
      </c>
      <c r="B5" s="375"/>
      <c r="C5" s="9"/>
      <c r="D5" s="9"/>
      <c r="E5" s="10"/>
      <c r="F5" s="10"/>
      <c r="G5" s="376"/>
      <c r="H5" s="376"/>
      <c r="I5" s="376"/>
      <c r="J5" s="376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80"/>
      <c r="B7" s="380"/>
      <c r="C7" s="373"/>
      <c r="D7" s="373"/>
      <c r="E7" s="13"/>
      <c r="F7" s="13"/>
      <c r="G7" s="377" t="s">
        <v>1</v>
      </c>
      <c r="H7" s="377"/>
      <c r="I7" s="377"/>
      <c r="J7" s="377"/>
    </row>
    <row r="8" spans="1:11" s="14" customFormat="1" ht="15" customHeight="1" x14ac:dyDescent="0.2">
      <c r="E8" s="15"/>
      <c r="F8" s="15"/>
      <c r="G8" s="381" t="s">
        <v>122</v>
      </c>
      <c r="H8" s="381"/>
      <c r="I8" s="381"/>
      <c r="J8" s="381"/>
      <c r="K8" s="16"/>
    </row>
    <row r="9" spans="1:11" ht="16.5" customHeight="1" x14ac:dyDescent="0.25">
      <c r="A9" s="17" t="s">
        <v>126</v>
      </c>
      <c r="B9" s="17"/>
      <c r="C9" s="17"/>
      <c r="D9" s="17"/>
      <c r="E9" s="17"/>
      <c r="F9" s="17"/>
      <c r="G9" s="382" t="s">
        <v>123</v>
      </c>
      <c r="H9" s="382"/>
      <c r="I9" s="382"/>
      <c r="J9" s="382"/>
    </row>
    <row r="10" spans="1:11" s="14" customFormat="1" ht="19.5" customHeight="1" x14ac:dyDescent="0.2">
      <c r="A10" s="17" t="s">
        <v>124</v>
      </c>
      <c r="B10" s="17"/>
      <c r="C10" s="18"/>
      <c r="D10" s="18"/>
      <c r="E10" s="15"/>
      <c r="F10" s="15"/>
      <c r="G10" s="383" t="s">
        <v>279</v>
      </c>
      <c r="H10" s="383"/>
      <c r="I10" s="383"/>
      <c r="J10" s="383"/>
      <c r="K10" s="16"/>
    </row>
    <row r="11" spans="1:11" ht="17.25" customHeight="1" x14ac:dyDescent="0.25">
      <c r="A11" s="384" t="s">
        <v>125</v>
      </c>
      <c r="B11" s="384"/>
      <c r="C11" s="9"/>
      <c r="D11" s="9"/>
      <c r="E11" s="19"/>
      <c r="F11" s="19"/>
      <c r="G11" s="385"/>
      <c r="H11" s="385"/>
      <c r="I11" s="385"/>
      <c r="J11" s="385"/>
    </row>
    <row r="12" spans="1:11" ht="19.5" customHeight="1" x14ac:dyDescent="0.25">
      <c r="A12" s="2" t="s">
        <v>229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278</v>
      </c>
      <c r="B13" s="20"/>
      <c r="C13" s="20"/>
      <c r="D13" s="20"/>
      <c r="E13" s="15"/>
      <c r="F13" s="15"/>
      <c r="G13" s="377"/>
      <c r="H13" s="377"/>
      <c r="I13" s="377"/>
      <c r="J13" s="377"/>
      <c r="K13" s="16"/>
    </row>
    <row r="14" spans="1:11" s="14" customFormat="1" ht="15" x14ac:dyDescent="0.2">
      <c r="B14" s="20"/>
      <c r="C14" s="20"/>
      <c r="D14" s="20"/>
      <c r="E14" s="15"/>
      <c r="F14" s="15"/>
      <c r="G14" s="384"/>
      <c r="H14" s="384"/>
      <c r="I14" s="384"/>
      <c r="J14" s="384"/>
      <c r="K14" s="16"/>
    </row>
    <row r="15" spans="1:11" x14ac:dyDescent="0.25">
      <c r="B15" s="21"/>
      <c r="C15" s="21"/>
      <c r="D15" s="21"/>
      <c r="E15" s="21"/>
      <c r="F15" s="21"/>
      <c r="G15" s="386"/>
      <c r="H15" s="386"/>
      <c r="I15" s="386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75">
        <v>2024</v>
      </c>
    </row>
    <row r="17" spans="1:10" ht="18" customHeight="1" x14ac:dyDescent="0.25">
      <c r="A17" s="27" t="s">
        <v>5</v>
      </c>
      <c r="B17" s="387" t="s">
        <v>196</v>
      </c>
      <c r="C17" s="387"/>
      <c r="D17" s="387"/>
      <c r="E17" s="387"/>
      <c r="F17" s="387"/>
      <c r="G17" s="387"/>
      <c r="H17" s="379" t="s">
        <v>6</v>
      </c>
      <c r="I17" s="379"/>
      <c r="J17" s="26">
        <v>42068580</v>
      </c>
    </row>
    <row r="18" spans="1:10" ht="15.75" customHeight="1" x14ac:dyDescent="0.25">
      <c r="A18" s="28" t="s">
        <v>7</v>
      </c>
      <c r="B18" s="378"/>
      <c r="C18" s="378"/>
      <c r="D18" s="378"/>
      <c r="E18" s="378"/>
      <c r="F18" s="378"/>
      <c r="G18" s="378"/>
      <c r="H18" s="379" t="s">
        <v>8</v>
      </c>
      <c r="I18" s="379"/>
      <c r="J18" s="26">
        <v>150</v>
      </c>
    </row>
    <row r="19" spans="1:10" ht="15.75" customHeight="1" x14ac:dyDescent="0.25">
      <c r="A19" s="29" t="s">
        <v>9</v>
      </c>
      <c r="B19" s="388" t="s">
        <v>197</v>
      </c>
      <c r="C19" s="388"/>
      <c r="D19" s="388"/>
      <c r="E19" s="388"/>
      <c r="F19" s="388"/>
      <c r="G19" s="388"/>
      <c r="H19" s="389" t="s">
        <v>10</v>
      </c>
      <c r="I19" s="389"/>
      <c r="J19" s="26"/>
    </row>
    <row r="20" spans="1:10" ht="15.75" customHeight="1" x14ac:dyDescent="0.25">
      <c r="A20" s="27" t="s">
        <v>128</v>
      </c>
      <c r="B20" s="390" t="s">
        <v>242</v>
      </c>
      <c r="C20" s="390"/>
      <c r="D20" s="390"/>
      <c r="E20" s="390"/>
      <c r="F20" s="390"/>
      <c r="G20" s="390"/>
      <c r="H20" s="389" t="s">
        <v>11</v>
      </c>
      <c r="I20" s="389"/>
      <c r="J20" s="26"/>
    </row>
    <row r="21" spans="1:10" ht="15.75" customHeight="1" x14ac:dyDescent="0.25">
      <c r="A21" s="27" t="s">
        <v>12</v>
      </c>
      <c r="B21" s="378"/>
      <c r="C21" s="378"/>
      <c r="D21" s="378"/>
      <c r="E21" s="378"/>
      <c r="F21" s="378"/>
      <c r="G21" s="378"/>
      <c r="H21" s="389" t="s">
        <v>13</v>
      </c>
      <c r="I21" s="389"/>
      <c r="J21" s="26"/>
    </row>
    <row r="22" spans="1:10" ht="15.75" customHeight="1" x14ac:dyDescent="0.25">
      <c r="A22" s="30" t="s">
        <v>14</v>
      </c>
      <c r="B22" s="391" t="s">
        <v>199</v>
      </c>
      <c r="C22" s="391"/>
      <c r="D22" s="391"/>
      <c r="E22" s="391"/>
      <c r="F22" s="391"/>
      <c r="G22" s="391"/>
      <c r="H22" s="389" t="s">
        <v>15</v>
      </c>
      <c r="I22" s="389"/>
      <c r="J22" s="26">
        <v>3821</v>
      </c>
    </row>
    <row r="23" spans="1:10" ht="15.75" customHeight="1" x14ac:dyDescent="0.25">
      <c r="A23" s="30" t="s">
        <v>129</v>
      </c>
      <c r="B23" s="391" t="s">
        <v>203</v>
      </c>
      <c r="C23" s="392"/>
      <c r="D23" s="392"/>
      <c r="E23" s="392"/>
      <c r="F23" s="392"/>
      <c r="G23" s="392"/>
      <c r="H23" s="389"/>
      <c r="I23" s="389"/>
      <c r="J23" s="26"/>
    </row>
    <row r="24" spans="1:10" ht="15.75" customHeight="1" x14ac:dyDescent="0.25">
      <c r="A24" s="30" t="s">
        <v>16</v>
      </c>
      <c r="B24" s="391" t="s">
        <v>200</v>
      </c>
      <c r="C24" s="391"/>
      <c r="D24" s="391"/>
      <c r="E24" s="391"/>
      <c r="F24" s="391"/>
      <c r="G24" s="391"/>
      <c r="H24" s="389"/>
      <c r="I24" s="389"/>
      <c r="J24" s="26"/>
    </row>
    <row r="25" spans="1:10" x14ac:dyDescent="0.25">
      <c r="A25" s="30" t="s">
        <v>17</v>
      </c>
      <c r="B25" s="31">
        <v>27</v>
      </c>
      <c r="C25" s="370"/>
      <c r="D25" s="370"/>
      <c r="E25" s="370"/>
      <c r="F25" s="370"/>
      <c r="G25" s="370"/>
      <c r="H25" s="369"/>
      <c r="I25" s="372"/>
      <c r="J25" s="24"/>
    </row>
    <row r="26" spans="1:10" x14ac:dyDescent="0.25">
      <c r="A26" s="368" t="s">
        <v>18</v>
      </c>
      <c r="B26" s="395" t="s">
        <v>201</v>
      </c>
      <c r="C26" s="395"/>
      <c r="D26" s="395"/>
      <c r="E26" s="395"/>
      <c r="F26" s="395"/>
      <c r="G26" s="395"/>
      <c r="H26" s="395"/>
      <c r="I26" s="395"/>
    </row>
    <row r="27" spans="1:10" ht="14.25" customHeight="1" x14ac:dyDescent="0.25">
      <c r="A27" s="30" t="s">
        <v>19</v>
      </c>
      <c r="B27" s="36"/>
      <c r="C27" s="37"/>
      <c r="D27" s="37"/>
      <c r="E27" s="37"/>
      <c r="F27" s="37"/>
      <c r="G27" s="37"/>
      <c r="H27" s="37"/>
      <c r="I27" s="38"/>
    </row>
    <row r="28" spans="1:10" x14ac:dyDescent="0.25">
      <c r="A28" s="368" t="s">
        <v>20</v>
      </c>
      <c r="B28" s="396" t="s">
        <v>231</v>
      </c>
      <c r="C28" s="396"/>
      <c r="D28" s="396"/>
      <c r="E28" s="396"/>
      <c r="F28" s="396"/>
      <c r="G28" s="396"/>
      <c r="H28" s="396"/>
      <c r="I28" s="396"/>
    </row>
    <row r="29" spans="1:10" x14ac:dyDescent="0.25">
      <c r="A29" s="365"/>
      <c r="B29" s="2"/>
      <c r="C29" s="2"/>
      <c r="D29" s="2"/>
    </row>
    <row r="30" spans="1:10" x14ac:dyDescent="0.25">
      <c r="A30" s="365"/>
      <c r="B30" s="2"/>
      <c r="C30" s="2"/>
      <c r="D30" s="2"/>
    </row>
    <row r="31" spans="1:10" ht="22.5" customHeight="1" x14ac:dyDescent="0.25">
      <c r="A31" s="397" t="s">
        <v>276</v>
      </c>
      <c r="B31" s="397"/>
      <c r="C31" s="397"/>
      <c r="D31" s="397"/>
      <c r="E31" s="397"/>
      <c r="F31" s="397"/>
      <c r="G31" s="397"/>
      <c r="H31" s="397"/>
      <c r="I31" s="397"/>
      <c r="J31" s="397"/>
    </row>
    <row r="32" spans="1:10" ht="12" customHeight="1" x14ac:dyDescent="0.25">
      <c r="A32" s="398"/>
      <c r="B32" s="398"/>
      <c r="C32" s="398"/>
      <c r="D32" s="398"/>
      <c r="E32" s="398"/>
      <c r="F32" s="398"/>
      <c r="G32" s="398"/>
      <c r="H32" s="398"/>
      <c r="I32" s="398"/>
      <c r="J32" s="40"/>
    </row>
    <row r="33" spans="1:12" ht="21" customHeight="1" x14ac:dyDescent="0.25">
      <c r="A33" s="399" t="s">
        <v>21</v>
      </c>
      <c r="B33" s="399"/>
      <c r="C33" s="399"/>
      <c r="D33" s="399"/>
      <c r="E33" s="399"/>
      <c r="F33" s="399"/>
      <c r="G33" s="399"/>
      <c r="H33" s="399"/>
      <c r="I33" s="399"/>
      <c r="J33" s="399"/>
    </row>
    <row r="34" spans="1:12" ht="18" customHeight="1" x14ac:dyDescent="0.25">
      <c r="A34" s="400" t="s">
        <v>130</v>
      </c>
      <c r="B34" s="400"/>
      <c r="C34" s="400"/>
      <c r="D34" s="400"/>
      <c r="E34" s="400"/>
      <c r="F34" s="400"/>
      <c r="G34" s="400"/>
      <c r="H34" s="400"/>
      <c r="I34" s="400"/>
      <c r="J34" s="400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402"/>
      <c r="B36" s="401" t="s">
        <v>22</v>
      </c>
      <c r="C36" s="403" t="s">
        <v>238</v>
      </c>
      <c r="D36" s="393" t="s">
        <v>237</v>
      </c>
      <c r="E36" s="403" t="s">
        <v>131</v>
      </c>
      <c r="F36" s="393" t="s">
        <v>239</v>
      </c>
      <c r="G36" s="401" t="s">
        <v>135</v>
      </c>
      <c r="H36" s="401"/>
      <c r="I36" s="401"/>
      <c r="J36" s="401"/>
      <c r="K36" s="43"/>
    </row>
    <row r="37" spans="1:12" ht="45.75" customHeight="1" x14ac:dyDescent="0.25">
      <c r="A37" s="402"/>
      <c r="B37" s="401"/>
      <c r="C37" s="403"/>
      <c r="D37" s="394"/>
      <c r="E37" s="403"/>
      <c r="F37" s="394"/>
      <c r="G37" s="128" t="s">
        <v>136</v>
      </c>
      <c r="H37" s="128" t="s">
        <v>137</v>
      </c>
      <c r="I37" s="128" t="s">
        <v>138</v>
      </c>
      <c r="J37" s="128" t="s">
        <v>139</v>
      </c>
      <c r="K37" s="43"/>
    </row>
    <row r="38" spans="1:12" x14ac:dyDescent="0.25">
      <c r="A38" s="366">
        <v>1</v>
      </c>
      <c r="B38" s="367">
        <v>2</v>
      </c>
      <c r="C38" s="367">
        <v>3</v>
      </c>
      <c r="D38" s="224">
        <v>4</v>
      </c>
      <c r="E38" s="367">
        <v>5</v>
      </c>
      <c r="F38" s="224">
        <v>6</v>
      </c>
      <c r="G38" s="366">
        <v>7</v>
      </c>
      <c r="H38" s="366">
        <v>8</v>
      </c>
      <c r="I38" s="366">
        <v>9</v>
      </c>
      <c r="J38" s="366">
        <v>10</v>
      </c>
    </row>
    <row r="39" spans="1:12" ht="26.25" customHeight="1" x14ac:dyDescent="0.25">
      <c r="A39" s="142" t="s">
        <v>23</v>
      </c>
      <c r="B39" s="44"/>
      <c r="C39" s="44"/>
      <c r="D39" s="225"/>
      <c r="E39" s="44"/>
      <c r="F39" s="225"/>
      <c r="G39" s="44"/>
      <c r="H39" s="44"/>
      <c r="I39" s="44"/>
      <c r="J39" s="44"/>
    </row>
    <row r="40" spans="1:12" ht="38.25" customHeight="1" x14ac:dyDescent="0.2">
      <c r="A40" s="143" t="s">
        <v>24</v>
      </c>
      <c r="B40" s="144" t="s">
        <v>25</v>
      </c>
      <c r="C40" s="145">
        <v>6928.36</v>
      </c>
      <c r="D40" s="146">
        <v>9609</v>
      </c>
      <c r="E40" s="145">
        <f>E45+E41</f>
        <v>8915.32</v>
      </c>
      <c r="F40" s="146">
        <v>8782.14</v>
      </c>
      <c r="G40" s="146">
        <v>2195.5300000000002</v>
      </c>
      <c r="H40" s="146">
        <v>2195.5300000000002</v>
      </c>
      <c r="I40" s="146">
        <v>2195.5300000000002</v>
      </c>
      <c r="J40" s="146">
        <v>2195.5500000000002</v>
      </c>
      <c r="K40" s="46">
        <f>SUM(G40:J40)</f>
        <v>8782.14</v>
      </c>
    </row>
    <row r="41" spans="1:12" ht="21.75" customHeight="1" x14ac:dyDescent="0.25">
      <c r="A41" s="47" t="s">
        <v>26</v>
      </c>
      <c r="B41" s="366" t="s">
        <v>27</v>
      </c>
      <c r="C41" s="223">
        <v>782.46</v>
      </c>
      <c r="D41" s="226">
        <v>1047.8</v>
      </c>
      <c r="E41" s="223">
        <v>977.55</v>
      </c>
      <c r="F41" s="226">
        <v>919.14</v>
      </c>
      <c r="G41" s="55">
        <v>229.78</v>
      </c>
      <c r="H41" s="55">
        <v>229.78</v>
      </c>
      <c r="I41" s="55">
        <v>229.78</v>
      </c>
      <c r="J41" s="55">
        <v>229.8</v>
      </c>
      <c r="K41" s="43" t="s">
        <v>222</v>
      </c>
      <c r="L41" s="260">
        <f>SUM(G41:J41)</f>
        <v>919.1400000000001</v>
      </c>
    </row>
    <row r="42" spans="1:12" ht="19.5" customHeight="1" x14ac:dyDescent="0.25">
      <c r="A42" s="47" t="s">
        <v>28</v>
      </c>
      <c r="B42" s="366" t="s">
        <v>29</v>
      </c>
      <c r="C42" s="117"/>
      <c r="D42" s="227"/>
      <c r="E42" s="117"/>
      <c r="F42" s="227"/>
      <c r="G42" s="116"/>
      <c r="H42" s="116"/>
      <c r="I42" s="116"/>
      <c r="J42" s="116"/>
    </row>
    <row r="43" spans="1:12" ht="21" customHeight="1" x14ac:dyDescent="0.25">
      <c r="A43" s="47" t="s">
        <v>191</v>
      </c>
      <c r="B43" s="366" t="s">
        <v>30</v>
      </c>
      <c r="C43" s="117"/>
      <c r="D43" s="227"/>
      <c r="E43" s="117"/>
      <c r="F43" s="227"/>
      <c r="G43" s="116"/>
      <c r="H43" s="116"/>
      <c r="I43" s="116"/>
      <c r="J43" s="116"/>
    </row>
    <row r="44" spans="1:12" ht="21.75" customHeight="1" x14ac:dyDescent="0.25">
      <c r="A44" s="47" t="s">
        <v>192</v>
      </c>
      <c r="B44" s="366" t="s">
        <v>31</v>
      </c>
      <c r="C44" s="117"/>
      <c r="D44" s="227"/>
      <c r="E44" s="117"/>
      <c r="F44" s="227"/>
      <c r="G44" s="116"/>
      <c r="H44" s="116"/>
      <c r="I44" s="116"/>
      <c r="J44" s="116"/>
      <c r="K44" s="49"/>
    </row>
    <row r="45" spans="1:12" s="51" customFormat="1" ht="54.75" x14ac:dyDescent="0.25">
      <c r="A45" s="147" t="s">
        <v>32</v>
      </c>
      <c r="B45" s="148" t="s">
        <v>33</v>
      </c>
      <c r="C45" s="146">
        <f>C40-C41</f>
        <v>6145.9</v>
      </c>
      <c r="D45" s="146">
        <v>8561.2000000000007</v>
      </c>
      <c r="E45" s="146">
        <v>7937.77</v>
      </c>
      <c r="F45" s="146">
        <v>7863</v>
      </c>
      <c r="G45" s="146">
        <v>1965.75</v>
      </c>
      <c r="H45" s="146">
        <v>1965.75</v>
      </c>
      <c r="I45" s="146">
        <v>1965.75</v>
      </c>
      <c r="J45" s="146">
        <v>1965.75</v>
      </c>
      <c r="K45" s="50">
        <f t="shared" ref="K45:K50" si="0">SUM(G45:J45)</f>
        <v>7863</v>
      </c>
    </row>
    <row r="46" spans="1:12" ht="27" customHeight="1" x14ac:dyDescent="0.25">
      <c r="A46" s="143" t="s">
        <v>205</v>
      </c>
      <c r="B46" s="149" t="s">
        <v>34</v>
      </c>
      <c r="C46" s="150">
        <f t="shared" ref="C46:J46" si="1">SUM(C47:C50)</f>
        <v>1243.5999999999999</v>
      </c>
      <c r="D46" s="150">
        <f t="shared" si="1"/>
        <v>457</v>
      </c>
      <c r="E46" s="150">
        <f t="shared" si="1"/>
        <v>1776.94</v>
      </c>
      <c r="F46" s="150">
        <f t="shared" si="1"/>
        <v>1815.2</v>
      </c>
      <c r="G46" s="150">
        <f t="shared" si="1"/>
        <v>453.8</v>
      </c>
      <c r="H46" s="150">
        <f t="shared" si="1"/>
        <v>453.8</v>
      </c>
      <c r="I46" s="150">
        <f t="shared" si="1"/>
        <v>453.8</v>
      </c>
      <c r="J46" s="150">
        <f t="shared" si="1"/>
        <v>453.8</v>
      </c>
      <c r="K46" s="49">
        <f t="shared" si="0"/>
        <v>1815.2</v>
      </c>
    </row>
    <row r="47" spans="1:12" ht="27" customHeight="1" x14ac:dyDescent="0.25">
      <c r="A47" s="131" t="s">
        <v>204</v>
      </c>
      <c r="B47" s="124" t="s">
        <v>207</v>
      </c>
      <c r="C47" s="205">
        <v>413.17</v>
      </c>
      <c r="D47" s="150">
        <v>370</v>
      </c>
      <c r="E47" s="205">
        <v>767</v>
      </c>
      <c r="F47" s="150">
        <v>767</v>
      </c>
      <c r="G47" s="125">
        <v>191.75</v>
      </c>
      <c r="H47" s="125">
        <v>191.75</v>
      </c>
      <c r="I47" s="125">
        <v>191.75</v>
      </c>
      <c r="J47" s="125">
        <v>191.75</v>
      </c>
      <c r="K47" s="49">
        <f t="shared" si="0"/>
        <v>767</v>
      </c>
    </row>
    <row r="48" spans="1:12" ht="27" customHeight="1" x14ac:dyDescent="0.25">
      <c r="A48" s="131" t="s">
        <v>206</v>
      </c>
      <c r="B48" s="124" t="s">
        <v>208</v>
      </c>
      <c r="C48" s="205">
        <v>12.29</v>
      </c>
      <c r="D48" s="150">
        <v>17</v>
      </c>
      <c r="E48" s="205">
        <v>30.8</v>
      </c>
      <c r="F48" s="150">
        <v>15</v>
      </c>
      <c r="G48" s="125">
        <v>3.75</v>
      </c>
      <c r="H48" s="125">
        <v>3.75</v>
      </c>
      <c r="I48" s="125">
        <v>3.75</v>
      </c>
      <c r="J48" s="125">
        <v>3.75</v>
      </c>
      <c r="K48" s="49">
        <f t="shared" si="0"/>
        <v>15</v>
      </c>
    </row>
    <row r="49" spans="1:12" ht="27" customHeight="1" x14ac:dyDescent="0.25">
      <c r="A49" s="131" t="s">
        <v>220</v>
      </c>
      <c r="B49" s="124"/>
      <c r="C49" s="205">
        <v>51.64</v>
      </c>
      <c r="D49" s="150">
        <v>70</v>
      </c>
      <c r="E49" s="205">
        <v>54.3</v>
      </c>
      <c r="F49" s="150">
        <v>70</v>
      </c>
      <c r="G49" s="125">
        <v>17.5</v>
      </c>
      <c r="H49" s="125">
        <v>17.5</v>
      </c>
      <c r="I49" s="125">
        <v>17.5</v>
      </c>
      <c r="J49" s="125">
        <v>17.5</v>
      </c>
      <c r="K49" s="49">
        <f t="shared" si="0"/>
        <v>70</v>
      </c>
    </row>
    <row r="50" spans="1:12" ht="27" customHeight="1" x14ac:dyDescent="0.25">
      <c r="A50" s="131" t="s">
        <v>232</v>
      </c>
      <c r="B50" s="124"/>
      <c r="C50" s="205">
        <v>766.5</v>
      </c>
      <c r="D50" s="150"/>
      <c r="E50" s="205">
        <v>924.84</v>
      </c>
      <c r="F50" s="150">
        <v>963.2</v>
      </c>
      <c r="G50" s="125">
        <v>240.8</v>
      </c>
      <c r="H50" s="125">
        <v>240.8</v>
      </c>
      <c r="I50" s="125">
        <v>240.8</v>
      </c>
      <c r="J50" s="125">
        <v>240.8</v>
      </c>
      <c r="K50" s="49">
        <f t="shared" si="0"/>
        <v>963.2</v>
      </c>
    </row>
    <row r="51" spans="1:12" ht="24" customHeight="1" x14ac:dyDescent="0.25">
      <c r="A51" s="123" t="s">
        <v>140</v>
      </c>
      <c r="B51" s="126" t="s">
        <v>35</v>
      </c>
      <c r="C51" s="57"/>
      <c r="D51" s="135"/>
      <c r="E51" s="57"/>
      <c r="F51" s="135"/>
      <c r="G51" s="125"/>
      <c r="H51" s="125"/>
      <c r="I51" s="125"/>
      <c r="J51" s="125"/>
      <c r="K51" s="49"/>
    </row>
    <row r="52" spans="1:12" ht="20.25" customHeight="1" x14ac:dyDescent="0.25">
      <c r="A52" s="53" t="s">
        <v>190</v>
      </c>
      <c r="B52" s="107" t="s">
        <v>36</v>
      </c>
      <c r="C52" s="55"/>
      <c r="D52" s="226"/>
      <c r="E52" s="55"/>
      <c r="F52" s="226"/>
      <c r="G52" s="56"/>
      <c r="H52" s="56"/>
      <c r="I52" s="56"/>
      <c r="J52" s="56"/>
      <c r="K52" s="49"/>
    </row>
    <row r="53" spans="1:12" ht="22.5" customHeight="1" x14ac:dyDescent="0.25">
      <c r="A53" s="151" t="s">
        <v>141</v>
      </c>
      <c r="B53" s="144" t="s">
        <v>37</v>
      </c>
      <c r="C53" s="135">
        <f t="shared" ref="C53:J53" si="2">SUM(C54)</f>
        <v>6079.7</v>
      </c>
      <c r="D53" s="135">
        <v>1707</v>
      </c>
      <c r="E53" s="135">
        <f>E54</f>
        <v>2118.4699999999998</v>
      </c>
      <c r="F53" s="226">
        <v>2123.77</v>
      </c>
      <c r="G53" s="135">
        <f t="shared" si="2"/>
        <v>530.94000000000005</v>
      </c>
      <c r="H53" s="135">
        <f t="shared" si="2"/>
        <v>530.94000000000005</v>
      </c>
      <c r="I53" s="135">
        <f t="shared" si="2"/>
        <v>530.94000000000005</v>
      </c>
      <c r="J53" s="135">
        <f t="shared" si="2"/>
        <v>530.95000000000005</v>
      </c>
      <c r="K53" s="43">
        <f>SUM(G53:J53)</f>
        <v>2123.7700000000004</v>
      </c>
    </row>
    <row r="54" spans="1:12" ht="55.5" customHeight="1" x14ac:dyDescent="0.25">
      <c r="A54" s="131" t="s">
        <v>209</v>
      </c>
      <c r="B54" s="124" t="s">
        <v>210</v>
      </c>
      <c r="C54" s="55">
        <v>6079.7</v>
      </c>
      <c r="D54" s="226">
        <v>1707</v>
      </c>
      <c r="E54" s="55">
        <v>2118.4699999999998</v>
      </c>
      <c r="F54" s="226">
        <v>2123.77</v>
      </c>
      <c r="G54" s="56">
        <v>530.94000000000005</v>
      </c>
      <c r="H54" s="56">
        <v>530.94000000000005</v>
      </c>
      <c r="I54" s="56">
        <v>530.94000000000005</v>
      </c>
      <c r="J54" s="56">
        <v>530.95000000000005</v>
      </c>
      <c r="K54" s="43">
        <f>SUM(G54:J54)</f>
        <v>2123.7700000000004</v>
      </c>
    </row>
    <row r="55" spans="1:12" ht="46.5" customHeight="1" x14ac:dyDescent="0.25">
      <c r="A55" s="59" t="s">
        <v>38</v>
      </c>
      <c r="B55" s="366" t="s">
        <v>39</v>
      </c>
      <c r="C55" s="127"/>
      <c r="D55" s="228"/>
      <c r="E55" s="127"/>
      <c r="F55" s="228"/>
      <c r="G55" s="116"/>
      <c r="H55" s="116"/>
      <c r="I55" s="116"/>
      <c r="J55" s="116"/>
    </row>
    <row r="56" spans="1:12" ht="43.5" customHeight="1" x14ac:dyDescent="0.25">
      <c r="A56" s="152" t="s">
        <v>142</v>
      </c>
      <c r="B56" s="153" t="s">
        <v>41</v>
      </c>
      <c r="C56" s="140">
        <f>SUM(C57:C58)</f>
        <v>2841.42</v>
      </c>
      <c r="D56" s="140">
        <f>D57</f>
        <v>4400</v>
      </c>
      <c r="E56" s="140">
        <f>E57+E58</f>
        <v>2601</v>
      </c>
      <c r="F56" s="140">
        <f>F57</f>
        <v>2624</v>
      </c>
      <c r="G56" s="140">
        <f>SUM(G57:G58)</f>
        <v>656</v>
      </c>
      <c r="H56" s="140">
        <f>SUM(H57:H58)</f>
        <v>656</v>
      </c>
      <c r="I56" s="140">
        <f>SUM(I57:I58)</f>
        <v>656</v>
      </c>
      <c r="J56" s="140">
        <f>SUM(J57:J58)</f>
        <v>656</v>
      </c>
      <c r="K56" s="101">
        <f>SUM(G56:J56)</f>
        <v>2624</v>
      </c>
    </row>
    <row r="57" spans="1:12" ht="64.5" customHeight="1" x14ac:dyDescent="0.2">
      <c r="A57" s="132" t="s">
        <v>212</v>
      </c>
      <c r="B57" s="95" t="s">
        <v>143</v>
      </c>
      <c r="C57" s="127">
        <v>2841.42</v>
      </c>
      <c r="D57" s="228">
        <v>4400</v>
      </c>
      <c r="E57" s="127">
        <v>3161</v>
      </c>
      <c r="F57" s="228">
        <v>2624</v>
      </c>
      <c r="G57" s="208">
        <v>656</v>
      </c>
      <c r="H57" s="208">
        <v>656</v>
      </c>
      <c r="I57" s="208">
        <v>656</v>
      </c>
      <c r="J57" s="208">
        <v>656</v>
      </c>
      <c r="K57" s="209">
        <f>SUM(G57:J57)</f>
        <v>2624</v>
      </c>
    </row>
    <row r="58" spans="1:12" ht="51.75" customHeight="1" x14ac:dyDescent="0.25">
      <c r="A58" s="132" t="s">
        <v>275</v>
      </c>
      <c r="B58" s="95" t="s">
        <v>211</v>
      </c>
      <c r="C58" s="127"/>
      <c r="D58" s="228"/>
      <c r="E58" s="374">
        <v>-560</v>
      </c>
      <c r="F58" s="228"/>
      <c r="G58" s="116"/>
      <c r="H58" s="116"/>
      <c r="I58" s="116"/>
      <c r="J58" s="116"/>
    </row>
    <row r="59" spans="1:12" s="58" customFormat="1" ht="49.5" customHeight="1" x14ac:dyDescent="0.25">
      <c r="A59" s="154" t="s">
        <v>144</v>
      </c>
      <c r="B59" s="155" t="s">
        <v>43</v>
      </c>
      <c r="C59" s="136">
        <f>C45+C46+C53</f>
        <v>13469.2</v>
      </c>
      <c r="D59" s="136">
        <v>10725.2</v>
      </c>
      <c r="E59" s="136">
        <f t="shared" ref="E59:J59" si="3">E45+E46+E53</f>
        <v>11833.18</v>
      </c>
      <c r="F59" s="136">
        <f t="shared" si="3"/>
        <v>11801.970000000001</v>
      </c>
      <c r="G59" s="136">
        <f t="shared" si="3"/>
        <v>2950.4900000000002</v>
      </c>
      <c r="H59" s="136">
        <f t="shared" si="3"/>
        <v>2950.4900000000002</v>
      </c>
      <c r="I59" s="136">
        <f t="shared" si="3"/>
        <v>2950.4900000000002</v>
      </c>
      <c r="J59" s="136">
        <f t="shared" si="3"/>
        <v>2950.5</v>
      </c>
      <c r="K59" s="43">
        <f>SUM(G59:J59)</f>
        <v>11801.970000000001</v>
      </c>
    </row>
    <row r="60" spans="1:12" s="58" customFormat="1" ht="26.25" customHeight="1" x14ac:dyDescent="0.3">
      <c r="A60" s="216" t="s">
        <v>40</v>
      </c>
      <c r="B60" s="156" t="s">
        <v>45</v>
      </c>
      <c r="C60" s="141">
        <f>C59+C56</f>
        <v>16310.62</v>
      </c>
      <c r="D60" s="141">
        <v>15125.2</v>
      </c>
      <c r="E60" s="141">
        <f t="shared" ref="E60:J60" si="4">E59+E56</f>
        <v>14434.18</v>
      </c>
      <c r="F60" s="141">
        <f t="shared" si="4"/>
        <v>14425.970000000001</v>
      </c>
      <c r="G60" s="141">
        <f t="shared" si="4"/>
        <v>3606.4900000000002</v>
      </c>
      <c r="H60" s="141">
        <f t="shared" si="4"/>
        <v>3606.4900000000002</v>
      </c>
      <c r="I60" s="141">
        <f t="shared" si="4"/>
        <v>3606.4900000000002</v>
      </c>
      <c r="J60" s="141">
        <f t="shared" si="4"/>
        <v>3606.5</v>
      </c>
      <c r="K60" s="43">
        <f>SUM(G60:J60)</f>
        <v>14425.970000000001</v>
      </c>
    </row>
    <row r="61" spans="1:12" s="58" customFormat="1" ht="25.5" customHeight="1" x14ac:dyDescent="0.25">
      <c r="A61" s="157" t="s">
        <v>42</v>
      </c>
      <c r="B61" s="61"/>
      <c r="C61" s="62"/>
      <c r="D61" s="62"/>
      <c r="E61" s="62"/>
      <c r="F61" s="62"/>
      <c r="G61" s="62"/>
      <c r="H61" s="62"/>
      <c r="I61" s="62"/>
      <c r="J61" s="62"/>
      <c r="K61" s="60"/>
    </row>
    <row r="62" spans="1:12" ht="36" customHeight="1" thickBot="1" x14ac:dyDescent="0.25">
      <c r="A62" s="274" t="s">
        <v>244</v>
      </c>
      <c r="B62" s="267" t="s">
        <v>50</v>
      </c>
      <c r="C62" s="268">
        <v>10552.1</v>
      </c>
      <c r="D62" s="268">
        <v>11011.33</v>
      </c>
      <c r="E62" s="268">
        <v>11209.67</v>
      </c>
      <c r="F62" s="268">
        <f>SUM(G62:J62)</f>
        <v>11114.52</v>
      </c>
      <c r="G62" s="268">
        <v>2778.63</v>
      </c>
      <c r="H62" s="268">
        <v>2778.63</v>
      </c>
      <c r="I62" s="268">
        <v>2778.63</v>
      </c>
      <c r="J62" s="268">
        <v>2778.63</v>
      </c>
      <c r="K62" s="46">
        <f>SUM(G62:J62)</f>
        <v>11114.52</v>
      </c>
      <c r="L62" s="64"/>
    </row>
    <row r="63" spans="1:12" s="58" customFormat="1" ht="29.25" customHeight="1" x14ac:dyDescent="0.2">
      <c r="A63" s="322" t="s">
        <v>245</v>
      </c>
      <c r="B63" s="323"/>
      <c r="C63" s="324">
        <f t="shared" ref="C63:J63" si="5">C62-C64</f>
        <v>7710.67</v>
      </c>
      <c r="D63" s="325">
        <f t="shared" si="5"/>
        <v>6611.33</v>
      </c>
      <c r="E63" s="324">
        <f t="shared" si="5"/>
        <v>8048.67</v>
      </c>
      <c r="F63" s="325">
        <f t="shared" si="5"/>
        <v>8490.52</v>
      </c>
      <c r="G63" s="324">
        <f t="shared" si="5"/>
        <v>2122.63</v>
      </c>
      <c r="H63" s="324">
        <f t="shared" si="5"/>
        <v>2122.63</v>
      </c>
      <c r="I63" s="324">
        <f t="shared" si="5"/>
        <v>2122.63</v>
      </c>
      <c r="J63" s="326">
        <f t="shared" si="5"/>
        <v>2122.63</v>
      </c>
      <c r="K63" s="72">
        <f>SUM(G63:J63)</f>
        <v>8490.52</v>
      </c>
    </row>
    <row r="64" spans="1:12" s="58" customFormat="1" ht="29.25" customHeight="1" thickBot="1" x14ac:dyDescent="0.25">
      <c r="A64" s="337" t="s">
        <v>246</v>
      </c>
      <c r="B64" s="338"/>
      <c r="C64" s="279">
        <v>2841.43</v>
      </c>
      <c r="D64" s="282">
        <v>4400</v>
      </c>
      <c r="E64" s="280">
        <f>SUM(E65:E68)</f>
        <v>3161</v>
      </c>
      <c r="F64" s="282">
        <f>SUM(G64:J64)</f>
        <v>2624</v>
      </c>
      <c r="G64" s="280">
        <v>656</v>
      </c>
      <c r="H64" s="280">
        <v>656</v>
      </c>
      <c r="I64" s="280">
        <v>656</v>
      </c>
      <c r="J64" s="281">
        <v>656</v>
      </c>
      <c r="K64" s="305">
        <v>0.41420000000000001</v>
      </c>
    </row>
    <row r="65" spans="1:12" s="58" customFormat="1" ht="29.25" customHeight="1" x14ac:dyDescent="0.2">
      <c r="A65" s="276" t="s">
        <v>272</v>
      </c>
      <c r="B65" s="277"/>
      <c r="C65" s="327">
        <v>1382.48</v>
      </c>
      <c r="D65" s="362">
        <v>1817</v>
      </c>
      <c r="E65" s="327">
        <v>809.5</v>
      </c>
      <c r="F65" s="328">
        <v>1741</v>
      </c>
      <c r="G65" s="278">
        <v>435.25</v>
      </c>
      <c r="H65" s="278">
        <v>435.25</v>
      </c>
      <c r="I65" s="278">
        <v>435.25</v>
      </c>
      <c r="J65" s="278">
        <v>435.25</v>
      </c>
      <c r="K65" s="72">
        <f>SUM(G65:J65)</f>
        <v>1741</v>
      </c>
    </row>
    <row r="66" spans="1:12" s="58" customFormat="1" ht="29.25" customHeight="1" x14ac:dyDescent="0.2">
      <c r="A66" s="262" t="s">
        <v>271</v>
      </c>
      <c r="B66" s="264"/>
      <c r="C66" s="329">
        <v>268.89999999999998</v>
      </c>
      <c r="D66" s="363">
        <v>400</v>
      </c>
      <c r="E66" s="329">
        <v>168.5</v>
      </c>
      <c r="F66" s="330">
        <v>335</v>
      </c>
      <c r="G66" s="263">
        <v>83.75</v>
      </c>
      <c r="H66" s="263">
        <v>83.75</v>
      </c>
      <c r="I66" s="263">
        <v>83.75</v>
      </c>
      <c r="J66" s="263">
        <v>83.75</v>
      </c>
      <c r="K66" s="72">
        <f>SUM(G66:J66)</f>
        <v>335</v>
      </c>
    </row>
    <row r="67" spans="1:12" s="58" customFormat="1" ht="29.25" customHeight="1" x14ac:dyDescent="0.2">
      <c r="A67" s="262" t="s">
        <v>270</v>
      </c>
      <c r="B67" s="264"/>
      <c r="C67" s="329">
        <v>956.98</v>
      </c>
      <c r="D67" s="363">
        <v>1853</v>
      </c>
      <c r="E67" s="329">
        <v>1853</v>
      </c>
      <c r="F67" s="330">
        <f>SUM(G67:J67)</f>
        <v>548</v>
      </c>
      <c r="G67" s="263">
        <v>137</v>
      </c>
      <c r="H67" s="263">
        <v>137</v>
      </c>
      <c r="I67" s="263">
        <v>137</v>
      </c>
      <c r="J67" s="263">
        <v>137</v>
      </c>
      <c r="K67" s="72">
        <f>SUM(G67:J67)</f>
        <v>548</v>
      </c>
    </row>
    <row r="68" spans="1:12" s="58" customFormat="1" ht="29.25" customHeight="1" thickBot="1" x14ac:dyDescent="0.25">
      <c r="A68" s="339" t="s">
        <v>269</v>
      </c>
      <c r="B68" s="340"/>
      <c r="C68" s="321">
        <v>233.07</v>
      </c>
      <c r="D68" s="364">
        <v>330</v>
      </c>
      <c r="E68" s="321">
        <v>330</v>
      </c>
      <c r="F68" s="341"/>
      <c r="G68" s="342"/>
      <c r="H68" s="342"/>
      <c r="I68" s="342"/>
      <c r="J68" s="342"/>
      <c r="K68" s="72"/>
    </row>
    <row r="69" spans="1:12" ht="32.25" customHeight="1" thickBot="1" x14ac:dyDescent="0.3">
      <c r="A69" s="346" t="s">
        <v>44</v>
      </c>
      <c r="B69" s="317" t="s">
        <v>51</v>
      </c>
      <c r="C69" s="347">
        <f>C74</f>
        <v>2156.02</v>
      </c>
      <c r="D69" s="347">
        <v>2287.1</v>
      </c>
      <c r="E69" s="347">
        <f>E74</f>
        <v>2600</v>
      </c>
      <c r="F69" s="347">
        <f>SUM(G69:J69)</f>
        <v>2734.0599999999995</v>
      </c>
      <c r="G69" s="347">
        <f>G74</f>
        <v>683.50999999999988</v>
      </c>
      <c r="H69" s="347">
        <f>H74</f>
        <v>683.50999999999988</v>
      </c>
      <c r="I69" s="347">
        <f>I74</f>
        <v>683.50999999999988</v>
      </c>
      <c r="J69" s="348">
        <f>J74</f>
        <v>683.53</v>
      </c>
      <c r="K69" s="43">
        <f>SUM(G69:J69)</f>
        <v>2734.0599999999995</v>
      </c>
    </row>
    <row r="70" spans="1:12" ht="36" customHeight="1" x14ac:dyDescent="0.25">
      <c r="A70" s="343" t="s">
        <v>46</v>
      </c>
      <c r="B70" s="344" t="s">
        <v>145</v>
      </c>
      <c r="C70" s="271"/>
      <c r="D70" s="272"/>
      <c r="E70" s="271"/>
      <c r="F70" s="272"/>
      <c r="G70" s="345"/>
      <c r="H70" s="345"/>
      <c r="I70" s="345"/>
      <c r="J70" s="345"/>
    </row>
    <row r="71" spans="1:12" ht="19.5" customHeight="1" x14ac:dyDescent="0.25">
      <c r="A71" s="65" t="s">
        <v>47</v>
      </c>
      <c r="B71" s="95" t="s">
        <v>146</v>
      </c>
      <c r="C71" s="117"/>
      <c r="D71" s="229"/>
      <c r="E71" s="117"/>
      <c r="F71" s="229"/>
      <c r="G71" s="118"/>
      <c r="H71" s="118"/>
      <c r="I71" s="118"/>
      <c r="J71" s="118"/>
    </row>
    <row r="72" spans="1:12" ht="19.5" customHeight="1" x14ac:dyDescent="0.25">
      <c r="A72" s="65" t="s">
        <v>48</v>
      </c>
      <c r="B72" s="95" t="s">
        <v>147</v>
      </c>
      <c r="C72" s="117"/>
      <c r="D72" s="229"/>
      <c r="E72" s="117"/>
      <c r="F72" s="229"/>
      <c r="G72" s="118"/>
      <c r="H72" s="118"/>
      <c r="I72" s="118"/>
      <c r="J72" s="118"/>
    </row>
    <row r="73" spans="1:12" ht="19.5" customHeight="1" thickBot="1" x14ac:dyDescent="0.3">
      <c r="A73" s="306" t="s">
        <v>49</v>
      </c>
      <c r="B73" s="307" t="s">
        <v>148</v>
      </c>
      <c r="C73" s="308"/>
      <c r="D73" s="309"/>
      <c r="E73" s="308"/>
      <c r="F73" s="309"/>
      <c r="G73" s="310"/>
      <c r="H73" s="310"/>
      <c r="I73" s="310"/>
      <c r="J73" s="310"/>
    </row>
    <row r="74" spans="1:12" ht="33" customHeight="1" thickBot="1" x14ac:dyDescent="0.3">
      <c r="A74" s="316" t="s">
        <v>243</v>
      </c>
      <c r="B74" s="317" t="s">
        <v>149</v>
      </c>
      <c r="C74" s="318">
        <v>2156.02</v>
      </c>
      <c r="D74" s="318">
        <v>2287.1</v>
      </c>
      <c r="E74" s="318">
        <f t="shared" ref="E74:J74" si="6">SUM(E75:E96)</f>
        <v>2600</v>
      </c>
      <c r="F74" s="319">
        <f t="shared" si="6"/>
        <v>2734.06</v>
      </c>
      <c r="G74" s="319">
        <f t="shared" si="6"/>
        <v>683.50999999999988</v>
      </c>
      <c r="H74" s="319">
        <f t="shared" si="6"/>
        <v>683.50999999999988</v>
      </c>
      <c r="I74" s="319">
        <f t="shared" si="6"/>
        <v>683.50999999999988</v>
      </c>
      <c r="J74" s="320">
        <f t="shared" si="6"/>
        <v>683.53</v>
      </c>
      <c r="K74" s="43">
        <f>SUM(G74:J74)</f>
        <v>2734.0599999999995</v>
      </c>
    </row>
    <row r="75" spans="1:12" s="58" customFormat="1" ht="18" customHeight="1" x14ac:dyDescent="0.2">
      <c r="A75" s="294" t="s">
        <v>247</v>
      </c>
      <c r="B75" s="311"/>
      <c r="C75" s="312">
        <v>1400.94</v>
      </c>
      <c r="D75" s="313">
        <v>1721.1</v>
      </c>
      <c r="E75" s="312">
        <v>1665.05</v>
      </c>
      <c r="F75" s="314">
        <v>1987.05</v>
      </c>
      <c r="G75" s="315">
        <v>496.76</v>
      </c>
      <c r="H75" s="315">
        <v>496.76</v>
      </c>
      <c r="I75" s="315">
        <v>496.76</v>
      </c>
      <c r="J75" s="315">
        <v>496.77</v>
      </c>
      <c r="K75" s="72">
        <f>SUM(G75:J75)</f>
        <v>1987.05</v>
      </c>
      <c r="L75" s="266"/>
    </row>
    <row r="76" spans="1:12" s="58" customFormat="1" ht="18" customHeight="1" x14ac:dyDescent="0.2">
      <c r="A76" s="295" t="s">
        <v>248</v>
      </c>
      <c r="B76" s="289"/>
      <c r="C76" s="290">
        <v>311.25</v>
      </c>
      <c r="D76" s="291">
        <v>378.6</v>
      </c>
      <c r="E76" s="290">
        <v>371.34</v>
      </c>
      <c r="F76" s="292">
        <v>437.1</v>
      </c>
      <c r="G76" s="293">
        <v>109.28</v>
      </c>
      <c r="H76" s="293">
        <v>109.28</v>
      </c>
      <c r="I76" s="293">
        <v>109.27</v>
      </c>
      <c r="J76" s="293">
        <v>109.27</v>
      </c>
      <c r="K76" s="72">
        <f>SUM(G76:J76)</f>
        <v>437.09999999999997</v>
      </c>
      <c r="L76" s="266"/>
    </row>
    <row r="77" spans="1:12" s="58" customFormat="1" ht="18" customHeight="1" x14ac:dyDescent="0.2">
      <c r="A77" s="296" t="s">
        <v>249</v>
      </c>
      <c r="B77" s="289"/>
      <c r="C77" s="290">
        <v>15.01</v>
      </c>
      <c r="D77" s="291"/>
      <c r="E77" s="290">
        <v>21.83</v>
      </c>
      <c r="F77" s="292">
        <v>14</v>
      </c>
      <c r="G77" s="293">
        <v>3.5</v>
      </c>
      <c r="H77" s="293">
        <v>3.5</v>
      </c>
      <c r="I77" s="293">
        <v>3.5</v>
      </c>
      <c r="J77" s="293">
        <v>3.5</v>
      </c>
      <c r="K77" s="72"/>
      <c r="L77" s="266"/>
    </row>
    <row r="78" spans="1:12" s="58" customFormat="1" ht="18" customHeight="1" x14ac:dyDescent="0.2">
      <c r="A78" s="297" t="s">
        <v>250</v>
      </c>
      <c r="B78" s="289"/>
      <c r="C78" s="290"/>
      <c r="D78" s="291"/>
      <c r="E78" s="290"/>
      <c r="F78" s="292">
        <v>0.5</v>
      </c>
      <c r="G78" s="293">
        <v>0.12</v>
      </c>
      <c r="H78" s="293">
        <v>0.12</v>
      </c>
      <c r="I78" s="293">
        <v>0.13</v>
      </c>
      <c r="J78" s="293">
        <v>0.13</v>
      </c>
      <c r="K78" s="72">
        <f>SUM(G78:J78)</f>
        <v>0.5</v>
      </c>
      <c r="L78" s="266"/>
    </row>
    <row r="79" spans="1:12" s="58" customFormat="1" ht="18" customHeight="1" x14ac:dyDescent="0.2">
      <c r="A79" s="300" t="s">
        <v>251</v>
      </c>
      <c r="B79" s="289"/>
      <c r="C79" s="290">
        <v>1.91</v>
      </c>
      <c r="D79" s="291"/>
      <c r="E79" s="290">
        <v>11.88</v>
      </c>
      <c r="F79" s="292">
        <v>15</v>
      </c>
      <c r="G79" s="293">
        <v>3.75</v>
      </c>
      <c r="H79" s="293">
        <v>3.75</v>
      </c>
      <c r="I79" s="293">
        <v>3.75</v>
      </c>
      <c r="J79" s="293">
        <v>3.75</v>
      </c>
      <c r="K79" s="72"/>
      <c r="L79" s="266"/>
    </row>
    <row r="80" spans="1:12" s="58" customFormat="1" ht="18" customHeight="1" x14ac:dyDescent="0.2">
      <c r="A80" s="301" t="s">
        <v>252</v>
      </c>
      <c r="B80" s="289"/>
      <c r="C80" s="290">
        <v>9.3800000000000008</v>
      </c>
      <c r="D80" s="291">
        <v>5</v>
      </c>
      <c r="E80" s="290">
        <v>9.6300000000000008</v>
      </c>
      <c r="F80" s="292">
        <v>10</v>
      </c>
      <c r="G80" s="293">
        <v>2.5</v>
      </c>
      <c r="H80" s="293">
        <v>2.5</v>
      </c>
      <c r="I80" s="293">
        <v>2.5</v>
      </c>
      <c r="J80" s="293">
        <v>2.5</v>
      </c>
      <c r="K80" s="72"/>
      <c r="L80" s="266"/>
    </row>
    <row r="81" spans="1:12" s="58" customFormat="1" ht="18" customHeight="1" x14ac:dyDescent="0.2">
      <c r="A81" s="302" t="s">
        <v>253</v>
      </c>
      <c r="B81" s="289"/>
      <c r="C81" s="290">
        <v>0.2</v>
      </c>
      <c r="D81" s="291">
        <v>0.4</v>
      </c>
      <c r="E81" s="290"/>
      <c r="F81" s="292"/>
      <c r="G81" s="293"/>
      <c r="H81" s="293"/>
      <c r="I81" s="293"/>
      <c r="J81" s="293"/>
      <c r="K81" s="72"/>
      <c r="L81" s="266"/>
    </row>
    <row r="82" spans="1:12" s="58" customFormat="1" ht="18" customHeight="1" x14ac:dyDescent="0.2">
      <c r="A82" s="302" t="s">
        <v>254</v>
      </c>
      <c r="B82" s="289"/>
      <c r="C82" s="290">
        <v>2.66</v>
      </c>
      <c r="D82" s="291"/>
      <c r="E82" s="290"/>
      <c r="F82" s="292"/>
      <c r="G82" s="293"/>
      <c r="H82" s="293"/>
      <c r="I82" s="293"/>
      <c r="J82" s="293"/>
      <c r="K82" s="72"/>
      <c r="L82" s="266"/>
    </row>
    <row r="83" spans="1:12" s="58" customFormat="1" ht="18" customHeight="1" x14ac:dyDescent="0.2">
      <c r="A83" s="302" t="s">
        <v>255</v>
      </c>
      <c r="B83" s="289"/>
      <c r="C83" s="290">
        <v>5.99</v>
      </c>
      <c r="D83" s="291">
        <v>6</v>
      </c>
      <c r="E83" s="290"/>
      <c r="F83" s="292"/>
      <c r="G83" s="293"/>
      <c r="H83" s="293"/>
      <c r="I83" s="293"/>
      <c r="J83" s="293"/>
      <c r="K83" s="72"/>
      <c r="L83" s="266"/>
    </row>
    <row r="84" spans="1:12" s="58" customFormat="1" ht="18" customHeight="1" x14ac:dyDescent="0.2">
      <c r="A84" s="302" t="s">
        <v>256</v>
      </c>
      <c r="B84" s="289"/>
      <c r="C84" s="290"/>
      <c r="D84" s="291"/>
      <c r="E84" s="290">
        <v>3.23</v>
      </c>
      <c r="F84" s="292">
        <v>1.5</v>
      </c>
      <c r="G84" s="293">
        <v>0.38</v>
      </c>
      <c r="H84" s="293">
        <v>0.38</v>
      </c>
      <c r="I84" s="293">
        <v>0.37</v>
      </c>
      <c r="J84" s="293">
        <v>0.37</v>
      </c>
      <c r="K84" s="72"/>
      <c r="L84" s="266"/>
    </row>
    <row r="85" spans="1:12" s="58" customFormat="1" ht="18" customHeight="1" x14ac:dyDescent="0.2">
      <c r="A85" s="301" t="s">
        <v>257</v>
      </c>
      <c r="B85" s="289"/>
      <c r="C85" s="290">
        <v>21.23</v>
      </c>
      <c r="D85" s="291"/>
      <c r="E85" s="290">
        <v>163.26</v>
      </c>
      <c r="F85" s="292">
        <v>70.66</v>
      </c>
      <c r="G85" s="293">
        <v>17.66</v>
      </c>
      <c r="H85" s="293">
        <v>17.66</v>
      </c>
      <c r="I85" s="293">
        <v>17.670000000000002</v>
      </c>
      <c r="J85" s="293">
        <v>17.670000000000002</v>
      </c>
      <c r="K85" s="72">
        <f>SUM(G85:J85)</f>
        <v>70.66</v>
      </c>
      <c r="L85" s="266"/>
    </row>
    <row r="86" spans="1:12" s="58" customFormat="1" ht="18" customHeight="1" x14ac:dyDescent="0.2">
      <c r="A86" s="303" t="s">
        <v>258</v>
      </c>
      <c r="B86" s="289"/>
      <c r="C86" s="290"/>
      <c r="D86" s="291"/>
      <c r="E86" s="290">
        <v>9.32</v>
      </c>
      <c r="F86" s="292"/>
      <c r="G86" s="293"/>
      <c r="H86" s="293"/>
      <c r="I86" s="293"/>
      <c r="J86" s="293"/>
      <c r="K86" s="72"/>
      <c r="L86" s="266"/>
    </row>
    <row r="87" spans="1:12" s="58" customFormat="1" ht="18" customHeight="1" x14ac:dyDescent="0.2">
      <c r="A87" s="304" t="s">
        <v>259</v>
      </c>
      <c r="B87" s="289"/>
      <c r="C87" s="290">
        <v>230.99</v>
      </c>
      <c r="D87" s="291">
        <v>2</v>
      </c>
      <c r="E87" s="290">
        <v>172.87</v>
      </c>
      <c r="F87" s="292">
        <v>10</v>
      </c>
      <c r="G87" s="293">
        <v>2.5</v>
      </c>
      <c r="H87" s="293">
        <v>2.5</v>
      </c>
      <c r="I87" s="293">
        <v>2.5</v>
      </c>
      <c r="J87" s="293">
        <v>2.5</v>
      </c>
      <c r="K87" s="72"/>
      <c r="L87" s="266"/>
    </row>
    <row r="88" spans="1:12" s="58" customFormat="1" ht="18" customHeight="1" x14ac:dyDescent="0.2">
      <c r="A88" s="300" t="s">
        <v>260</v>
      </c>
      <c r="B88" s="289"/>
      <c r="C88" s="290">
        <v>97</v>
      </c>
      <c r="D88" s="291">
        <v>110</v>
      </c>
      <c r="E88" s="290">
        <v>115.27</v>
      </c>
      <c r="F88" s="292">
        <v>130</v>
      </c>
      <c r="G88" s="293">
        <v>32.5</v>
      </c>
      <c r="H88" s="293">
        <v>32.5</v>
      </c>
      <c r="I88" s="293">
        <v>32.5</v>
      </c>
      <c r="J88" s="293">
        <v>32.5</v>
      </c>
      <c r="K88" s="72">
        <f>SUM(G88:J88)</f>
        <v>130</v>
      </c>
      <c r="L88" s="266"/>
    </row>
    <row r="89" spans="1:12" s="58" customFormat="1" ht="18" customHeight="1" x14ac:dyDescent="0.2">
      <c r="A89" s="300" t="s">
        <v>261</v>
      </c>
      <c r="B89" s="289"/>
      <c r="C89" s="290">
        <v>3.76</v>
      </c>
      <c r="D89" s="291">
        <v>3</v>
      </c>
      <c r="E89" s="290">
        <v>3.98</v>
      </c>
      <c r="F89" s="292">
        <v>4</v>
      </c>
      <c r="G89" s="293">
        <v>1</v>
      </c>
      <c r="H89" s="293">
        <v>1</v>
      </c>
      <c r="I89" s="293">
        <v>1</v>
      </c>
      <c r="J89" s="293">
        <v>1</v>
      </c>
      <c r="K89" s="72"/>
      <c r="L89" s="266"/>
    </row>
    <row r="90" spans="1:12" s="58" customFormat="1" ht="18" customHeight="1" x14ac:dyDescent="0.2">
      <c r="A90" s="300" t="s">
        <v>262</v>
      </c>
      <c r="B90" s="283"/>
      <c r="C90" s="284">
        <v>2.67</v>
      </c>
      <c r="D90" s="285">
        <v>2.5</v>
      </c>
      <c r="E90" s="284"/>
      <c r="F90" s="286"/>
      <c r="G90" s="287"/>
      <c r="H90" s="287"/>
      <c r="I90" s="287"/>
      <c r="J90" s="288"/>
      <c r="K90" s="72"/>
      <c r="L90" s="266"/>
    </row>
    <row r="91" spans="1:12" s="58" customFormat="1" ht="18" customHeight="1" x14ac:dyDescent="0.2">
      <c r="A91" s="301" t="s">
        <v>263</v>
      </c>
      <c r="B91" s="289"/>
      <c r="C91" s="290">
        <v>0.93</v>
      </c>
      <c r="D91" s="291">
        <v>1.5</v>
      </c>
      <c r="E91" s="290">
        <v>3.79</v>
      </c>
      <c r="F91" s="292">
        <v>4</v>
      </c>
      <c r="G91" s="293">
        <v>1</v>
      </c>
      <c r="H91" s="293">
        <v>1</v>
      </c>
      <c r="I91" s="293">
        <v>1</v>
      </c>
      <c r="J91" s="293">
        <v>1</v>
      </c>
      <c r="K91" s="72"/>
      <c r="L91" s="266"/>
    </row>
    <row r="92" spans="1:12" s="58" customFormat="1" ht="18" customHeight="1" x14ac:dyDescent="0.2">
      <c r="A92" s="302" t="s">
        <v>264</v>
      </c>
      <c r="B92" s="289"/>
      <c r="C92" s="290"/>
      <c r="D92" s="291">
        <v>2.5</v>
      </c>
      <c r="E92" s="290">
        <v>1.93</v>
      </c>
      <c r="F92" s="292">
        <v>2.25</v>
      </c>
      <c r="G92" s="293">
        <v>0.56000000000000005</v>
      </c>
      <c r="H92" s="293">
        <v>0.56000000000000005</v>
      </c>
      <c r="I92" s="293">
        <v>0.56000000000000005</v>
      </c>
      <c r="J92" s="293">
        <v>0.56999999999999995</v>
      </c>
      <c r="K92" s="72">
        <f>SUM(G92:J92)</f>
        <v>2.25</v>
      </c>
      <c r="L92" s="266"/>
    </row>
    <row r="93" spans="1:12" s="58" customFormat="1" ht="18" customHeight="1" x14ac:dyDescent="0.2">
      <c r="A93" s="302" t="s">
        <v>265</v>
      </c>
      <c r="B93" s="289"/>
      <c r="C93" s="290">
        <v>1.1299999999999999</v>
      </c>
      <c r="D93" s="291">
        <v>4.5</v>
      </c>
      <c r="E93" s="290">
        <v>9.77</v>
      </c>
      <c r="F93" s="292">
        <v>10</v>
      </c>
      <c r="G93" s="293">
        <v>2.5</v>
      </c>
      <c r="H93" s="293">
        <v>2.5</v>
      </c>
      <c r="I93" s="293">
        <v>2.5</v>
      </c>
      <c r="J93" s="293">
        <v>2.5</v>
      </c>
      <c r="K93" s="72"/>
      <c r="L93" s="266"/>
    </row>
    <row r="94" spans="1:12" s="58" customFormat="1" ht="18" customHeight="1" x14ac:dyDescent="0.2">
      <c r="A94" s="298" t="s">
        <v>266</v>
      </c>
      <c r="B94" s="289"/>
      <c r="C94" s="290">
        <v>25.34</v>
      </c>
      <c r="D94" s="291">
        <v>25</v>
      </c>
      <c r="E94" s="290">
        <v>26.72</v>
      </c>
      <c r="F94" s="292">
        <v>26</v>
      </c>
      <c r="G94" s="293">
        <v>6.5</v>
      </c>
      <c r="H94" s="293">
        <v>6.5</v>
      </c>
      <c r="I94" s="293">
        <v>6.5</v>
      </c>
      <c r="J94" s="293">
        <v>6.5</v>
      </c>
      <c r="K94" s="72">
        <f>SUM(G94:J94)</f>
        <v>26</v>
      </c>
      <c r="L94" s="266"/>
    </row>
    <row r="95" spans="1:12" s="58" customFormat="1" ht="18" customHeight="1" x14ac:dyDescent="0.2">
      <c r="A95" s="299" t="s">
        <v>267</v>
      </c>
      <c r="B95" s="289"/>
      <c r="C95" s="290">
        <v>1.27</v>
      </c>
      <c r="D95" s="291">
        <v>2</v>
      </c>
      <c r="E95" s="290">
        <v>8.5500000000000007</v>
      </c>
      <c r="F95" s="292">
        <v>10</v>
      </c>
      <c r="G95" s="293">
        <v>2.5</v>
      </c>
      <c r="H95" s="293">
        <v>2.5</v>
      </c>
      <c r="I95" s="293">
        <v>2.5</v>
      </c>
      <c r="J95" s="293">
        <v>2.5</v>
      </c>
      <c r="K95" s="72"/>
      <c r="L95" s="266"/>
    </row>
    <row r="96" spans="1:12" s="58" customFormat="1" ht="15.75" customHeight="1" thickBot="1" x14ac:dyDescent="0.25">
      <c r="A96" s="331" t="s">
        <v>268</v>
      </c>
      <c r="B96" s="332"/>
      <c r="C96" s="333">
        <v>24.36</v>
      </c>
      <c r="D96" s="334">
        <v>23</v>
      </c>
      <c r="E96" s="333">
        <v>1.58</v>
      </c>
      <c r="F96" s="335">
        <v>2</v>
      </c>
      <c r="G96" s="336">
        <v>0.5</v>
      </c>
      <c r="H96" s="336">
        <v>0.5</v>
      </c>
      <c r="I96" s="336">
        <v>0.5</v>
      </c>
      <c r="J96" s="336">
        <v>0.5</v>
      </c>
      <c r="K96" s="72"/>
      <c r="L96" s="266"/>
    </row>
    <row r="97" spans="1:11" ht="19.5" customHeight="1" x14ac:dyDescent="0.25">
      <c r="A97" s="269" t="s">
        <v>186</v>
      </c>
      <c r="B97" s="270" t="s">
        <v>52</v>
      </c>
      <c r="C97" s="271"/>
      <c r="D97" s="272"/>
      <c r="E97" s="271"/>
      <c r="F97" s="272"/>
      <c r="G97" s="273"/>
      <c r="H97" s="273"/>
      <c r="I97" s="273"/>
      <c r="J97" s="273"/>
    </row>
    <row r="98" spans="1:11" ht="18.75" customHeight="1" x14ac:dyDescent="0.25">
      <c r="A98" s="59" t="s">
        <v>187</v>
      </c>
      <c r="B98" s="95" t="s">
        <v>53</v>
      </c>
      <c r="C98" s="117"/>
      <c r="D98" s="229"/>
      <c r="E98" s="117"/>
      <c r="F98" s="229"/>
      <c r="G98" s="116"/>
      <c r="H98" s="116"/>
      <c r="I98" s="116"/>
      <c r="J98" s="116"/>
    </row>
    <row r="99" spans="1:11" ht="19.5" customHeight="1" x14ac:dyDescent="0.25">
      <c r="A99" s="59" t="s">
        <v>188</v>
      </c>
      <c r="B99" s="95" t="s">
        <v>54</v>
      </c>
      <c r="C99" s="117"/>
      <c r="D99" s="229"/>
      <c r="E99" s="117"/>
      <c r="F99" s="229"/>
      <c r="G99" s="116"/>
      <c r="H99" s="116"/>
      <c r="I99" s="116"/>
      <c r="J99" s="116"/>
    </row>
    <row r="100" spans="1:11" ht="20.25" customHeight="1" x14ac:dyDescent="0.25">
      <c r="A100" s="59" t="s">
        <v>189</v>
      </c>
      <c r="B100" s="95" t="s">
        <v>56</v>
      </c>
      <c r="C100" s="117"/>
      <c r="D100" s="229"/>
      <c r="E100" s="117"/>
      <c r="F100" s="229"/>
      <c r="G100" s="116"/>
      <c r="H100" s="116"/>
      <c r="I100" s="116"/>
      <c r="J100" s="116"/>
    </row>
    <row r="101" spans="1:11" ht="41.25" customHeight="1" x14ac:dyDescent="0.25">
      <c r="A101" s="167" t="s">
        <v>223</v>
      </c>
      <c r="B101" s="168" t="s">
        <v>58</v>
      </c>
      <c r="C101" s="203">
        <v>3398.6</v>
      </c>
      <c r="D101" s="203">
        <v>1776.5</v>
      </c>
      <c r="E101" s="203">
        <v>554.29999999999995</v>
      </c>
      <c r="F101" s="259">
        <v>577.39</v>
      </c>
      <c r="G101" s="210">
        <v>144.35</v>
      </c>
      <c r="H101" s="210">
        <v>144.35</v>
      </c>
      <c r="I101" s="210">
        <v>144.35</v>
      </c>
      <c r="J101" s="210">
        <v>144.34</v>
      </c>
      <c r="K101" s="101">
        <f>SUM(G101:J101)</f>
        <v>577.39</v>
      </c>
    </row>
    <row r="102" spans="1:11" ht="24" customHeight="1" x14ac:dyDescent="0.25">
      <c r="A102" s="165" t="s">
        <v>55</v>
      </c>
      <c r="B102" s="159" t="s">
        <v>60</v>
      </c>
      <c r="C102" s="166">
        <v>36.700000000000003</v>
      </c>
      <c r="D102" s="166">
        <v>12.04</v>
      </c>
      <c r="E102" s="166">
        <v>12.64</v>
      </c>
      <c r="F102" s="166"/>
      <c r="G102" s="166"/>
      <c r="H102" s="166"/>
      <c r="I102" s="166"/>
      <c r="J102" s="166"/>
      <c r="K102" s="122">
        <v>0.18</v>
      </c>
    </row>
    <row r="103" spans="1:11" s="105" customFormat="1" ht="23.25" customHeight="1" x14ac:dyDescent="0.25">
      <c r="A103" s="65" t="s">
        <v>57</v>
      </c>
      <c r="B103" s="95" t="s">
        <v>63</v>
      </c>
      <c r="C103" s="117"/>
      <c r="D103" s="229"/>
      <c r="E103" s="117"/>
      <c r="F103" s="229"/>
      <c r="G103" s="116"/>
      <c r="H103" s="116"/>
      <c r="I103" s="116"/>
      <c r="J103" s="116"/>
      <c r="K103" s="3"/>
    </row>
    <row r="104" spans="1:11" s="70" customFormat="1" ht="40.5" customHeight="1" thickBot="1" x14ac:dyDescent="0.3">
      <c r="A104" s="349" t="s">
        <v>150</v>
      </c>
      <c r="B104" s="350" t="s">
        <v>65</v>
      </c>
      <c r="C104" s="351"/>
      <c r="D104" s="352"/>
      <c r="E104" s="351"/>
      <c r="F104" s="352"/>
      <c r="G104" s="353"/>
      <c r="H104" s="353"/>
      <c r="I104" s="353"/>
      <c r="J104" s="353"/>
      <c r="K104" s="66"/>
    </row>
    <row r="105" spans="1:11" s="58" customFormat="1" ht="36" customHeight="1" thickBot="1" x14ac:dyDescent="0.25">
      <c r="A105" s="358" t="s">
        <v>240</v>
      </c>
      <c r="B105" s="359" t="s">
        <v>67</v>
      </c>
      <c r="C105" s="360">
        <f>C62+C69+C101+C102</f>
        <v>16143.420000000002</v>
      </c>
      <c r="D105" s="360">
        <v>15086.970000000001</v>
      </c>
      <c r="E105" s="360">
        <f t="shared" ref="E105:J105" si="7">E62+E69+E101+E102</f>
        <v>14376.609999999999</v>
      </c>
      <c r="F105" s="360">
        <f t="shared" si="7"/>
        <v>14425.97</v>
      </c>
      <c r="G105" s="360">
        <f t="shared" si="7"/>
        <v>3606.49</v>
      </c>
      <c r="H105" s="360">
        <f t="shared" si="7"/>
        <v>3606.49</v>
      </c>
      <c r="I105" s="360">
        <f t="shared" si="7"/>
        <v>3606.49</v>
      </c>
      <c r="J105" s="361">
        <f t="shared" si="7"/>
        <v>3606.5</v>
      </c>
      <c r="K105" s="72"/>
    </row>
    <row r="106" spans="1:11" s="58" customFormat="1" ht="44.25" customHeight="1" x14ac:dyDescent="0.25">
      <c r="A106" s="354" t="s">
        <v>61</v>
      </c>
      <c r="B106" s="355"/>
      <c r="C106" s="356"/>
      <c r="D106" s="356"/>
      <c r="E106" s="357"/>
      <c r="F106" s="356"/>
      <c r="G106" s="356"/>
      <c r="H106" s="356"/>
      <c r="I106" s="356"/>
      <c r="J106" s="356"/>
      <c r="K106" s="60"/>
    </row>
    <row r="107" spans="1:11" ht="27.75" customHeight="1" x14ac:dyDescent="0.25">
      <c r="A107" s="244" t="s">
        <v>62</v>
      </c>
      <c r="B107" s="245" t="s">
        <v>69</v>
      </c>
      <c r="C107" s="231">
        <f>C45-C62</f>
        <v>-4406.2000000000007</v>
      </c>
      <c r="D107" s="231">
        <v>-2450.1299999999992</v>
      </c>
      <c r="E107" s="231">
        <f t="shared" ref="E107:J107" si="8">E45-E62</f>
        <v>-3271.8999999999996</v>
      </c>
      <c r="F107" s="231">
        <f t="shared" si="8"/>
        <v>-3251.5200000000004</v>
      </c>
      <c r="G107" s="231">
        <f t="shared" si="8"/>
        <v>-812.88000000000011</v>
      </c>
      <c r="H107" s="231">
        <f t="shared" si="8"/>
        <v>-812.88000000000011</v>
      </c>
      <c r="I107" s="231">
        <f t="shared" si="8"/>
        <v>-812.88000000000011</v>
      </c>
      <c r="J107" s="231">
        <f t="shared" si="8"/>
        <v>-812.88000000000011</v>
      </c>
    </row>
    <row r="108" spans="1:11" ht="40.5" customHeight="1" x14ac:dyDescent="0.25">
      <c r="A108" s="190" t="s">
        <v>64</v>
      </c>
      <c r="B108" s="245" t="s">
        <v>71</v>
      </c>
      <c r="C108" s="232">
        <f>C107+C46+C56-C69-C97-C98</f>
        <v>-2477.2000000000007</v>
      </c>
      <c r="D108" s="232">
        <v>119.77000000000089</v>
      </c>
      <c r="E108" s="232">
        <f t="shared" ref="E108:J108" si="9">E107+E46+E56-E69-E97-E98</f>
        <v>-1493.9599999999996</v>
      </c>
      <c r="F108" s="232">
        <f t="shared" si="9"/>
        <v>-1546.3799999999999</v>
      </c>
      <c r="G108" s="232">
        <f t="shared" si="9"/>
        <v>-386.59</v>
      </c>
      <c r="H108" s="232">
        <f t="shared" si="9"/>
        <v>-386.59</v>
      </c>
      <c r="I108" s="232">
        <f t="shared" si="9"/>
        <v>-386.59</v>
      </c>
      <c r="J108" s="232">
        <f t="shared" si="9"/>
        <v>-386.61000000000007</v>
      </c>
    </row>
    <row r="109" spans="1:11" ht="38.25" customHeight="1" x14ac:dyDescent="0.2">
      <c r="A109" s="190" t="s">
        <v>66</v>
      </c>
      <c r="B109" s="245" t="s">
        <v>75</v>
      </c>
      <c r="C109" s="193">
        <f>C108+C52+C53-C99-C100-C101</f>
        <v>203.89999999999918</v>
      </c>
      <c r="D109" s="193">
        <v>50.270000000000891</v>
      </c>
      <c r="E109" s="193">
        <f t="shared" ref="E109:J109" si="10">E108+E52+E53-E99-E100-E101</f>
        <v>70.210000000000264</v>
      </c>
      <c r="F109" s="193">
        <f t="shared" si="10"/>
        <v>0</v>
      </c>
      <c r="G109" s="193">
        <f t="shared" si="10"/>
        <v>0</v>
      </c>
      <c r="H109" s="193">
        <f t="shared" si="10"/>
        <v>0</v>
      </c>
      <c r="I109" s="193">
        <f t="shared" si="10"/>
        <v>0</v>
      </c>
      <c r="J109" s="193">
        <f t="shared" si="10"/>
        <v>0</v>
      </c>
      <c r="K109" s="209">
        <f>SUM(G109:J109)</f>
        <v>0</v>
      </c>
    </row>
    <row r="110" spans="1:11" ht="29.25" customHeight="1" x14ac:dyDescent="0.25">
      <c r="A110" s="65" t="s">
        <v>68</v>
      </c>
      <c r="B110" s="95" t="s">
        <v>77</v>
      </c>
      <c r="C110" s="75"/>
      <c r="D110" s="75"/>
      <c r="E110" s="75"/>
      <c r="F110" s="75"/>
      <c r="G110" s="74"/>
      <c r="H110" s="74"/>
      <c r="I110" s="74"/>
      <c r="J110" s="74"/>
    </row>
    <row r="111" spans="1:11" ht="42" customHeight="1" x14ac:dyDescent="0.25">
      <c r="A111" s="219" t="s">
        <v>70</v>
      </c>
      <c r="B111" s="220" t="s">
        <v>78</v>
      </c>
      <c r="C111" s="221">
        <f t="shared" ref="C111:J111" si="11">C112</f>
        <v>167.19999999999919</v>
      </c>
      <c r="D111" s="221">
        <v>38.230000000000892</v>
      </c>
      <c r="E111" s="221">
        <f t="shared" si="11"/>
        <v>57.570000000000263</v>
      </c>
      <c r="F111" s="221">
        <f t="shared" si="11"/>
        <v>0</v>
      </c>
      <c r="G111" s="221">
        <f t="shared" si="11"/>
        <v>0</v>
      </c>
      <c r="H111" s="221">
        <f t="shared" si="11"/>
        <v>0</v>
      </c>
      <c r="I111" s="221">
        <f t="shared" si="11"/>
        <v>0</v>
      </c>
      <c r="J111" s="221">
        <f t="shared" si="11"/>
        <v>0</v>
      </c>
    </row>
    <row r="112" spans="1:11" ht="21.75" customHeight="1" x14ac:dyDescent="0.2">
      <c r="A112" s="190" t="s">
        <v>72</v>
      </c>
      <c r="B112" s="245" t="s">
        <v>151</v>
      </c>
      <c r="C112" s="233">
        <f>C109+C55-C102-C103-C110</f>
        <v>167.19999999999919</v>
      </c>
      <c r="D112" s="233">
        <v>38.230000000000892</v>
      </c>
      <c r="E112" s="233">
        <f t="shared" ref="E112:J112" si="12">E109+E55-E102-E103-E110</f>
        <v>57.570000000000263</v>
      </c>
      <c r="F112" s="233">
        <f t="shared" si="12"/>
        <v>0</v>
      </c>
      <c r="G112" s="233">
        <f t="shared" si="12"/>
        <v>0</v>
      </c>
      <c r="H112" s="233">
        <f t="shared" si="12"/>
        <v>0</v>
      </c>
      <c r="I112" s="233">
        <f t="shared" si="12"/>
        <v>0</v>
      </c>
      <c r="J112" s="233">
        <f t="shared" si="12"/>
        <v>0</v>
      </c>
      <c r="K112" s="209">
        <f>SUM(G112:J112)</f>
        <v>0</v>
      </c>
    </row>
    <row r="113" spans="1:12" ht="21.75" customHeight="1" x14ac:dyDescent="0.25">
      <c r="A113" s="65" t="s">
        <v>73</v>
      </c>
      <c r="B113" s="95" t="s">
        <v>152</v>
      </c>
      <c r="C113" s="75"/>
      <c r="D113" s="75"/>
      <c r="E113" s="75"/>
      <c r="F113" s="75"/>
      <c r="G113" s="77"/>
      <c r="H113" s="77"/>
      <c r="I113" s="77"/>
      <c r="J113" s="116"/>
    </row>
    <row r="114" spans="1:12" ht="33.75" customHeight="1" x14ac:dyDescent="0.25">
      <c r="A114" s="404" t="s">
        <v>74</v>
      </c>
      <c r="B114" s="404"/>
      <c r="C114" s="404"/>
      <c r="D114" s="404"/>
      <c r="E114" s="404"/>
      <c r="F114" s="404"/>
      <c r="G114" s="404"/>
      <c r="H114" s="404"/>
      <c r="I114" s="404"/>
      <c r="J114" s="404"/>
    </row>
    <row r="115" spans="1:12" s="51" customFormat="1" ht="36" x14ac:dyDescent="0.25">
      <c r="A115" s="171" t="s">
        <v>153</v>
      </c>
      <c r="B115" s="172" t="s">
        <v>80</v>
      </c>
      <c r="C115" s="173">
        <f>C116+C117</f>
        <v>25.079999999999878</v>
      </c>
      <c r="D115" s="173">
        <v>5.7345000000001338</v>
      </c>
      <c r="E115" s="173">
        <f t="shared" ref="E115:J115" si="13">E116+E117</f>
        <v>8.6355000000000395</v>
      </c>
      <c r="F115" s="173">
        <f t="shared" si="13"/>
        <v>0</v>
      </c>
      <c r="G115" s="173">
        <f t="shared" si="13"/>
        <v>0</v>
      </c>
      <c r="H115" s="173">
        <f t="shared" si="13"/>
        <v>0</v>
      </c>
      <c r="I115" s="173">
        <f t="shared" si="13"/>
        <v>0</v>
      </c>
      <c r="J115" s="173">
        <f t="shared" si="13"/>
        <v>0</v>
      </c>
      <c r="K115" s="76"/>
    </row>
    <row r="116" spans="1:12" ht="30" x14ac:dyDescent="0.25">
      <c r="A116" s="174" t="s">
        <v>154</v>
      </c>
      <c r="B116" s="175" t="s">
        <v>155</v>
      </c>
      <c r="C116" s="177"/>
      <c r="D116" s="177"/>
      <c r="E116" s="177"/>
      <c r="F116" s="177"/>
      <c r="G116" s="178"/>
      <c r="H116" s="178"/>
      <c r="I116" s="178"/>
      <c r="J116" s="178"/>
    </row>
    <row r="117" spans="1:12" s="105" customFormat="1" ht="45" x14ac:dyDescent="0.25">
      <c r="A117" s="179" t="s">
        <v>76</v>
      </c>
      <c r="B117" s="180" t="s">
        <v>156</v>
      </c>
      <c r="C117" s="181">
        <f>C111*15%</f>
        <v>25.079999999999878</v>
      </c>
      <c r="D117" s="181">
        <v>5.7345000000001338</v>
      </c>
      <c r="E117" s="181">
        <f t="shared" ref="E117:J117" si="14">E111*15%</f>
        <v>8.6355000000000395</v>
      </c>
      <c r="F117" s="181">
        <f t="shared" si="14"/>
        <v>0</v>
      </c>
      <c r="G117" s="235">
        <f t="shared" si="14"/>
        <v>0</v>
      </c>
      <c r="H117" s="235">
        <f t="shared" si="14"/>
        <v>0</v>
      </c>
      <c r="I117" s="235">
        <f t="shared" si="14"/>
        <v>0</v>
      </c>
      <c r="J117" s="235">
        <f t="shared" si="14"/>
        <v>0</v>
      </c>
      <c r="K117" s="236" t="s">
        <v>214</v>
      </c>
    </row>
    <row r="118" spans="1:12" ht="30" x14ac:dyDescent="0.25">
      <c r="A118" s="65" t="s">
        <v>79</v>
      </c>
      <c r="B118" s="95" t="s">
        <v>82</v>
      </c>
      <c r="C118" s="106">
        <v>0</v>
      </c>
      <c r="D118" s="79"/>
      <c r="E118" s="106">
        <v>0</v>
      </c>
      <c r="F118" s="106"/>
      <c r="G118" s="108"/>
      <c r="H118" s="108"/>
      <c r="I118" s="108"/>
      <c r="J118" s="108"/>
    </row>
    <row r="119" spans="1:12" ht="15.75" customHeight="1" x14ac:dyDescent="0.25">
      <c r="A119" s="65" t="s">
        <v>81</v>
      </c>
      <c r="B119" s="95" t="s">
        <v>85</v>
      </c>
      <c r="C119" s="106">
        <v>0</v>
      </c>
      <c r="D119" s="103"/>
      <c r="E119" s="106">
        <v>0</v>
      </c>
      <c r="F119" s="106"/>
      <c r="G119" s="109"/>
      <c r="H119" s="109"/>
      <c r="I119" s="109"/>
      <c r="J119" s="109"/>
    </row>
    <row r="120" spans="1:12" s="112" customFormat="1" ht="30" x14ac:dyDescent="0.2">
      <c r="A120" s="65" t="s">
        <v>83</v>
      </c>
      <c r="B120" s="366" t="s">
        <v>157</v>
      </c>
      <c r="C120" s="106">
        <v>0</v>
      </c>
      <c r="D120" s="110"/>
      <c r="E120" s="106">
        <v>0</v>
      </c>
      <c r="F120" s="106"/>
      <c r="G120" s="111"/>
      <c r="H120" s="111"/>
      <c r="I120" s="111"/>
      <c r="J120" s="111"/>
    </row>
    <row r="121" spans="1:12" x14ac:dyDescent="0.25">
      <c r="A121" s="65" t="s">
        <v>84</v>
      </c>
      <c r="B121" s="95" t="s">
        <v>86</v>
      </c>
      <c r="C121" s="106">
        <v>0</v>
      </c>
      <c r="D121" s="79"/>
      <c r="E121" s="106">
        <v>0</v>
      </c>
      <c r="F121" s="106"/>
      <c r="G121" s="108"/>
      <c r="H121" s="108"/>
      <c r="I121" s="108"/>
      <c r="J121" s="108"/>
    </row>
    <row r="122" spans="1:12" x14ac:dyDescent="0.25">
      <c r="A122" s="86" t="s">
        <v>158</v>
      </c>
      <c r="B122" s="95" t="s">
        <v>87</v>
      </c>
      <c r="C122" s="106">
        <v>0</v>
      </c>
      <c r="D122" s="79"/>
      <c r="E122" s="106">
        <v>0</v>
      </c>
      <c r="F122" s="106"/>
      <c r="G122" s="108"/>
      <c r="H122" s="108"/>
      <c r="I122" s="108"/>
      <c r="J122" s="108"/>
    </row>
    <row r="123" spans="1:12" x14ac:dyDescent="0.25">
      <c r="A123" s="65" t="s">
        <v>183</v>
      </c>
      <c r="B123" s="95" t="s">
        <v>89</v>
      </c>
      <c r="C123" s="106">
        <v>0</v>
      </c>
      <c r="D123" s="79"/>
      <c r="E123" s="106">
        <v>0</v>
      </c>
      <c r="F123" s="106"/>
      <c r="G123" s="114"/>
      <c r="H123" s="114"/>
      <c r="I123" s="114"/>
      <c r="J123" s="114"/>
    </row>
    <row r="124" spans="1:12" ht="51.75" customHeight="1" x14ac:dyDescent="0.25">
      <c r="A124" s="65" t="s">
        <v>88</v>
      </c>
      <c r="B124" s="95" t="s">
        <v>92</v>
      </c>
      <c r="C124" s="115"/>
      <c r="D124" s="75"/>
      <c r="E124" s="115"/>
      <c r="F124" s="115"/>
      <c r="G124" s="75"/>
      <c r="H124" s="75"/>
      <c r="I124" s="75"/>
      <c r="J124" s="75"/>
    </row>
    <row r="125" spans="1:12" s="51" customFormat="1" ht="39.75" customHeight="1" x14ac:dyDescent="0.25">
      <c r="A125" s="404" t="s">
        <v>90</v>
      </c>
      <c r="B125" s="404"/>
      <c r="C125" s="404"/>
      <c r="D125" s="404"/>
      <c r="E125" s="404"/>
      <c r="F125" s="404"/>
      <c r="G125" s="404"/>
      <c r="H125" s="404"/>
      <c r="I125" s="404"/>
      <c r="J125" s="404"/>
      <c r="K125" s="66"/>
    </row>
    <row r="126" spans="1:12" s="51" customFormat="1" ht="54" x14ac:dyDescent="0.25">
      <c r="A126" s="182" t="s">
        <v>91</v>
      </c>
      <c r="B126" s="183" t="s">
        <v>99</v>
      </c>
      <c r="C126" s="234">
        <f>C127+C128+C129+C130+C133</f>
        <v>1128.2599999999998</v>
      </c>
      <c r="D126" s="234">
        <v>1062.7745</v>
      </c>
      <c r="E126" s="234">
        <f t="shared" ref="E126:J126" si="15">E127+E128+E129+E130+E133</f>
        <v>1464.5754999999999</v>
      </c>
      <c r="F126" s="234">
        <f t="shared" si="15"/>
        <v>1600</v>
      </c>
      <c r="G126" s="234">
        <f t="shared" si="15"/>
        <v>400</v>
      </c>
      <c r="H126" s="234">
        <f t="shared" si="15"/>
        <v>400</v>
      </c>
      <c r="I126" s="234">
        <f t="shared" si="15"/>
        <v>400</v>
      </c>
      <c r="J126" s="234">
        <f t="shared" si="15"/>
        <v>400</v>
      </c>
      <c r="K126" s="52"/>
    </row>
    <row r="127" spans="1:12" ht="23.25" customHeight="1" x14ac:dyDescent="0.25">
      <c r="A127" s="184" t="s">
        <v>219</v>
      </c>
      <c r="B127" s="185" t="s">
        <v>101</v>
      </c>
      <c r="C127" s="238">
        <f>C102</f>
        <v>36.700000000000003</v>
      </c>
      <c r="D127" s="238">
        <v>12.04</v>
      </c>
      <c r="E127" s="238">
        <f t="shared" ref="E127:J127" si="16">E102</f>
        <v>12.64</v>
      </c>
      <c r="F127" s="238">
        <f t="shared" si="16"/>
        <v>0</v>
      </c>
      <c r="G127" s="238">
        <f t="shared" si="16"/>
        <v>0</v>
      </c>
      <c r="H127" s="238">
        <f t="shared" si="16"/>
        <v>0</v>
      </c>
      <c r="I127" s="238">
        <f t="shared" si="16"/>
        <v>0</v>
      </c>
      <c r="J127" s="238">
        <f t="shared" si="16"/>
        <v>0</v>
      </c>
      <c r="K127" s="101">
        <v>0.18</v>
      </c>
      <c r="L127" s="102"/>
    </row>
    <row r="128" spans="1:12" ht="21" customHeight="1" x14ac:dyDescent="0.25">
      <c r="A128" s="53" t="s">
        <v>93</v>
      </c>
      <c r="B128" s="366" t="s">
        <v>103</v>
      </c>
      <c r="C128" s="103"/>
      <c r="D128" s="103"/>
      <c r="E128" s="103"/>
      <c r="F128" s="103"/>
      <c r="G128" s="77"/>
      <c r="H128" s="77"/>
      <c r="I128" s="77"/>
      <c r="J128" s="77"/>
    </row>
    <row r="129" spans="1:19" ht="52.5" customHeight="1" x14ac:dyDescent="0.25">
      <c r="A129" s="186" t="s">
        <v>94</v>
      </c>
      <c r="B129" s="185" t="s">
        <v>105</v>
      </c>
      <c r="C129" s="240">
        <v>567.29999999999995</v>
      </c>
      <c r="D129" s="240">
        <v>520</v>
      </c>
      <c r="E129" s="240">
        <v>733</v>
      </c>
      <c r="F129" s="240">
        <f>SUM(G129:J129)</f>
        <v>800</v>
      </c>
      <c r="G129" s="240">
        <v>200</v>
      </c>
      <c r="H129" s="240">
        <v>200</v>
      </c>
      <c r="I129" s="240">
        <v>200</v>
      </c>
      <c r="J129" s="240">
        <v>200</v>
      </c>
      <c r="K129" s="405" t="s">
        <v>225</v>
      </c>
      <c r="L129" s="406"/>
      <c r="M129" s="214"/>
      <c r="N129" s="215"/>
      <c r="O129" s="214"/>
      <c r="P129" s="214"/>
      <c r="Q129" s="214"/>
      <c r="R129" s="214"/>
      <c r="S129" s="214"/>
    </row>
    <row r="130" spans="1:19" ht="30" x14ac:dyDescent="0.25">
      <c r="A130" s="53" t="s">
        <v>95</v>
      </c>
      <c r="B130" s="366" t="s">
        <v>159</v>
      </c>
      <c r="C130" s="103"/>
      <c r="D130" s="103"/>
      <c r="E130" s="103"/>
      <c r="F130" s="103"/>
      <c r="G130" s="77"/>
      <c r="H130" s="77"/>
      <c r="I130" s="77"/>
      <c r="J130" s="77"/>
    </row>
    <row r="131" spans="1:19" x14ac:dyDescent="0.25">
      <c r="A131" s="53" t="s">
        <v>96</v>
      </c>
      <c r="B131" s="366" t="s">
        <v>160</v>
      </c>
      <c r="C131" s="103"/>
      <c r="D131" s="103"/>
      <c r="E131" s="103"/>
      <c r="F131" s="103"/>
      <c r="G131" s="77"/>
      <c r="H131" s="77"/>
      <c r="I131" s="77"/>
      <c r="J131" s="77"/>
    </row>
    <row r="132" spans="1:19" x14ac:dyDescent="0.25">
      <c r="A132" s="53" t="s">
        <v>97</v>
      </c>
      <c r="B132" s="366" t="s">
        <v>161</v>
      </c>
      <c r="C132" s="103"/>
      <c r="D132" s="103"/>
      <c r="E132" s="103"/>
      <c r="F132" s="103"/>
      <c r="G132" s="77"/>
      <c r="H132" s="77"/>
      <c r="I132" s="77"/>
      <c r="J132" s="77"/>
    </row>
    <row r="133" spans="1:19" ht="25.5" customHeight="1" x14ac:dyDescent="0.25">
      <c r="A133" s="218" t="s">
        <v>224</v>
      </c>
      <c r="B133" s="185" t="s">
        <v>162</v>
      </c>
      <c r="C133" s="240">
        <f>SUM(C134:C135)</f>
        <v>524.25999999999988</v>
      </c>
      <c r="D133" s="238">
        <v>530.73450000000014</v>
      </c>
      <c r="E133" s="240">
        <f t="shared" ref="E133:J133" si="17">SUM(E134:E135)</f>
        <v>718.93550000000005</v>
      </c>
      <c r="F133" s="238">
        <f t="shared" si="17"/>
        <v>800</v>
      </c>
      <c r="G133" s="238">
        <f t="shared" si="17"/>
        <v>200</v>
      </c>
      <c r="H133" s="238">
        <f t="shared" si="17"/>
        <v>200</v>
      </c>
      <c r="I133" s="238">
        <f t="shared" si="17"/>
        <v>200</v>
      </c>
      <c r="J133" s="238">
        <f t="shared" si="17"/>
        <v>200</v>
      </c>
      <c r="K133" s="101">
        <f>SUM(G133:J133)</f>
        <v>800</v>
      </c>
      <c r="L133" s="104"/>
    </row>
    <row r="134" spans="1:19" ht="30" x14ac:dyDescent="0.25">
      <c r="A134" s="184" t="s">
        <v>163</v>
      </c>
      <c r="B134" s="185" t="s">
        <v>164</v>
      </c>
      <c r="C134" s="187">
        <f>C117</f>
        <v>25.079999999999878</v>
      </c>
      <c r="D134" s="187">
        <v>5.7345000000001338</v>
      </c>
      <c r="E134" s="187">
        <f t="shared" ref="E134:J134" si="18">E117</f>
        <v>8.6355000000000395</v>
      </c>
      <c r="F134" s="187">
        <f t="shared" si="18"/>
        <v>0</v>
      </c>
      <c r="G134" s="187">
        <f t="shared" si="18"/>
        <v>0</v>
      </c>
      <c r="H134" s="187">
        <f t="shared" si="18"/>
        <v>0</v>
      </c>
      <c r="I134" s="187">
        <f t="shared" si="18"/>
        <v>0</v>
      </c>
      <c r="J134" s="187">
        <f t="shared" si="18"/>
        <v>0</v>
      </c>
      <c r="K134" s="101">
        <v>0.15</v>
      </c>
      <c r="L134" s="102"/>
    </row>
    <row r="135" spans="1:19" s="51" customFormat="1" ht="35.25" customHeight="1" x14ac:dyDescent="0.25">
      <c r="A135" s="217" t="s">
        <v>233</v>
      </c>
      <c r="B135" s="211" t="s">
        <v>221</v>
      </c>
      <c r="C135" s="213">
        <v>499.18</v>
      </c>
      <c r="D135" s="212">
        <v>525</v>
      </c>
      <c r="E135" s="213">
        <v>710.3</v>
      </c>
      <c r="F135" s="237">
        <v>800</v>
      </c>
      <c r="G135" s="237">
        <v>200</v>
      </c>
      <c r="H135" s="237">
        <v>200</v>
      </c>
      <c r="I135" s="237">
        <v>200</v>
      </c>
      <c r="J135" s="237">
        <v>200</v>
      </c>
      <c r="K135" s="407" t="s">
        <v>226</v>
      </c>
      <c r="L135" s="384"/>
    </row>
    <row r="136" spans="1:19" s="105" customFormat="1" ht="30" x14ac:dyDescent="0.25">
      <c r="A136" s="65" t="s">
        <v>98</v>
      </c>
      <c r="B136" s="95" t="s">
        <v>107</v>
      </c>
      <c r="C136" s="75"/>
      <c r="D136" s="75"/>
      <c r="E136" s="75"/>
      <c r="F136" s="75"/>
      <c r="G136" s="75"/>
      <c r="H136" s="75"/>
      <c r="I136" s="75"/>
      <c r="J136" s="75"/>
      <c r="K136" s="3"/>
    </row>
    <row r="137" spans="1:19" ht="45" x14ac:dyDescent="0.25">
      <c r="A137" s="65" t="s">
        <v>100</v>
      </c>
      <c r="B137" s="366" t="s">
        <v>109</v>
      </c>
      <c r="C137" s="75"/>
      <c r="D137" s="75"/>
      <c r="E137" s="75"/>
      <c r="F137" s="75"/>
      <c r="G137" s="77"/>
      <c r="H137" s="77"/>
      <c r="I137" s="77"/>
      <c r="J137" s="77"/>
    </row>
    <row r="138" spans="1:19" ht="21.75" customHeight="1" x14ac:dyDescent="0.25">
      <c r="A138" s="65" t="s">
        <v>102</v>
      </c>
      <c r="B138" s="366" t="s">
        <v>111</v>
      </c>
      <c r="C138" s="75"/>
      <c r="D138" s="75"/>
      <c r="E138" s="75"/>
      <c r="F138" s="75"/>
      <c r="G138" s="77"/>
      <c r="H138" s="77"/>
      <c r="I138" s="77"/>
      <c r="J138" s="77"/>
    </row>
    <row r="139" spans="1:19" ht="22.5" customHeight="1" x14ac:dyDescent="0.25">
      <c r="A139" s="65" t="s">
        <v>104</v>
      </c>
      <c r="B139" s="366" t="s">
        <v>118</v>
      </c>
      <c r="C139" s="75"/>
      <c r="D139" s="75"/>
      <c r="E139" s="75"/>
      <c r="F139" s="75"/>
      <c r="G139" s="77"/>
      <c r="H139" s="77"/>
      <c r="I139" s="77"/>
      <c r="J139" s="77"/>
    </row>
    <row r="140" spans="1:19" s="51" customFormat="1" ht="48" customHeight="1" x14ac:dyDescent="0.25">
      <c r="A140" s="188" t="s">
        <v>106</v>
      </c>
      <c r="B140" s="189" t="s">
        <v>113</v>
      </c>
      <c r="C140" s="197">
        <f>SUM(C141:C143)</f>
        <v>1533.26</v>
      </c>
      <c r="D140" s="197">
        <v>2077.4299999999998</v>
      </c>
      <c r="E140" s="197">
        <v>1643.15</v>
      </c>
      <c r="F140" s="197">
        <f>SUM(F141:F143)</f>
        <v>2056.6799999999998</v>
      </c>
      <c r="G140" s="197">
        <f>SUM(G141:G143)</f>
        <v>514.16999999999996</v>
      </c>
      <c r="H140" s="197">
        <f>SUM(H141:H143)</f>
        <v>514.16999999999996</v>
      </c>
      <c r="I140" s="197">
        <f>SUM(I141:I143)</f>
        <v>514.16999999999996</v>
      </c>
      <c r="J140" s="197">
        <f>SUM(J141:J143)</f>
        <v>514.16999999999996</v>
      </c>
      <c r="K140" s="78"/>
    </row>
    <row r="141" spans="1:19" s="51" customFormat="1" ht="21" customHeight="1" x14ac:dyDescent="0.25">
      <c r="A141" s="190" t="s">
        <v>108</v>
      </c>
      <c r="B141" s="191" t="s">
        <v>114</v>
      </c>
      <c r="C141" s="193">
        <v>789.22</v>
      </c>
      <c r="D141" s="193">
        <v>1102.27</v>
      </c>
      <c r="E141" s="193">
        <f t="shared" ref="E141:J141" si="19">E150</f>
        <v>840.35</v>
      </c>
      <c r="F141" s="248">
        <f t="shared" si="19"/>
        <v>1067.5999999999999</v>
      </c>
      <c r="G141" s="248">
        <f t="shared" si="19"/>
        <v>266.89999999999998</v>
      </c>
      <c r="H141" s="248">
        <f t="shared" si="19"/>
        <v>266.89999999999998</v>
      </c>
      <c r="I141" s="248">
        <f t="shared" si="19"/>
        <v>266.89999999999998</v>
      </c>
      <c r="J141" s="248">
        <f t="shared" si="19"/>
        <v>266.89999999999998</v>
      </c>
      <c r="K141" s="52"/>
    </row>
    <row r="142" spans="1:19" s="51" customFormat="1" ht="21" customHeight="1" x14ac:dyDescent="0.25">
      <c r="A142" s="190" t="s">
        <v>117</v>
      </c>
      <c r="B142" s="191" t="s">
        <v>115</v>
      </c>
      <c r="C142" s="192">
        <v>686.81</v>
      </c>
      <c r="D142" s="192">
        <v>900</v>
      </c>
      <c r="E142" s="192">
        <v>742.27</v>
      </c>
      <c r="F142" s="193">
        <v>913</v>
      </c>
      <c r="G142" s="193">
        <v>228.25</v>
      </c>
      <c r="H142" s="193">
        <v>228.25</v>
      </c>
      <c r="I142" s="193">
        <v>228.25</v>
      </c>
      <c r="J142" s="193">
        <v>228.25</v>
      </c>
      <c r="K142" s="261">
        <f>SUM(G142:J142)</f>
        <v>913</v>
      </c>
    </row>
    <row r="143" spans="1:19" s="81" customFormat="1" ht="21.75" customHeight="1" x14ac:dyDescent="0.25">
      <c r="A143" s="190" t="s">
        <v>110</v>
      </c>
      <c r="B143" s="191" t="s">
        <v>166</v>
      </c>
      <c r="C143" s="192">
        <v>57.23</v>
      </c>
      <c r="D143" s="192">
        <v>75.16</v>
      </c>
      <c r="E143" s="192">
        <v>60.53</v>
      </c>
      <c r="F143" s="193">
        <v>76.08</v>
      </c>
      <c r="G143" s="193">
        <v>19.02</v>
      </c>
      <c r="H143" s="193">
        <v>19.02</v>
      </c>
      <c r="I143" s="193">
        <v>19.02</v>
      </c>
      <c r="J143" s="193">
        <v>19.02</v>
      </c>
      <c r="K143" s="80"/>
    </row>
    <row r="144" spans="1:19" s="81" customFormat="1" ht="20.25" customHeight="1" x14ac:dyDescent="0.25">
      <c r="A144" s="241" t="s">
        <v>112</v>
      </c>
      <c r="B144" s="94" t="s">
        <v>167</v>
      </c>
      <c r="C144" s="242"/>
      <c r="D144" s="242"/>
      <c r="E144" s="242"/>
      <c r="F144" s="242"/>
      <c r="G144" s="242"/>
      <c r="H144" s="242"/>
      <c r="I144" s="242"/>
      <c r="J144" s="242"/>
      <c r="K144" s="82"/>
    </row>
    <row r="145" spans="1:27" s="51" customFormat="1" ht="22.5" customHeight="1" x14ac:dyDescent="0.25">
      <c r="A145" s="65" t="s">
        <v>165</v>
      </c>
      <c r="B145" s="95" t="s">
        <v>168</v>
      </c>
      <c r="C145" s="79"/>
      <c r="D145" s="79"/>
      <c r="E145" s="79"/>
      <c r="F145" s="79"/>
      <c r="G145" s="79"/>
      <c r="H145" s="79"/>
      <c r="I145" s="79"/>
      <c r="J145" s="79"/>
      <c r="K145" s="66"/>
    </row>
    <row r="146" spans="1:27" s="87" customFormat="1" ht="32.25" customHeight="1" x14ac:dyDescent="0.25">
      <c r="A146" s="408" t="s">
        <v>169</v>
      </c>
      <c r="B146" s="409"/>
      <c r="C146" s="409"/>
      <c r="D146" s="409"/>
      <c r="E146" s="409"/>
      <c r="F146" s="409"/>
      <c r="G146" s="409"/>
      <c r="H146" s="409"/>
      <c r="I146" s="409"/>
      <c r="J146" s="409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87" customFormat="1" ht="18" customHeight="1" x14ac:dyDescent="0.25">
      <c r="A147" s="194" t="s">
        <v>170</v>
      </c>
      <c r="B147" s="195" t="s">
        <v>174</v>
      </c>
      <c r="C147" s="201">
        <v>27</v>
      </c>
      <c r="D147" s="201">
        <v>26.5</v>
      </c>
      <c r="E147" s="201">
        <v>26.5</v>
      </c>
      <c r="F147" s="201">
        <v>26.5</v>
      </c>
      <c r="G147" s="201">
        <v>26.5</v>
      </c>
      <c r="H147" s="201">
        <v>26.5</v>
      </c>
      <c r="I147" s="201">
        <v>26.5</v>
      </c>
      <c r="J147" s="201">
        <v>26.5</v>
      </c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87" customFormat="1" ht="18" customHeight="1" x14ac:dyDescent="0.25">
      <c r="A148" s="194" t="s">
        <v>171</v>
      </c>
      <c r="B148" s="195" t="s">
        <v>175</v>
      </c>
      <c r="C148" s="196">
        <f>C149+C150</f>
        <v>4589.5200000000004</v>
      </c>
      <c r="D148" s="196">
        <f>SUM(D149:D150)</f>
        <v>6112.57</v>
      </c>
      <c r="E148" s="196">
        <f>SUM(E149:E150)</f>
        <v>4875.45</v>
      </c>
      <c r="F148" s="206">
        <f>F149+F150</f>
        <v>6139.7000000000007</v>
      </c>
      <c r="G148" s="200">
        <f>G149+G150</f>
        <v>1534.9</v>
      </c>
      <c r="H148" s="200">
        <f>H149+H150</f>
        <v>1534.9</v>
      </c>
      <c r="I148" s="200">
        <f>I149+I150</f>
        <v>1534.9</v>
      </c>
      <c r="J148" s="200">
        <f>J149+J150</f>
        <v>1535</v>
      </c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87" customFormat="1" ht="18" customHeight="1" x14ac:dyDescent="0.25">
      <c r="A149" s="194" t="s">
        <v>172</v>
      </c>
      <c r="B149" s="195" t="s">
        <v>176</v>
      </c>
      <c r="C149" s="196">
        <v>3800.3</v>
      </c>
      <c r="D149" s="196">
        <v>5010.3</v>
      </c>
      <c r="E149" s="196">
        <v>4035.1</v>
      </c>
      <c r="F149" s="206">
        <v>5072.1000000000004</v>
      </c>
      <c r="G149" s="207">
        <v>1268</v>
      </c>
      <c r="H149" s="207">
        <v>1268</v>
      </c>
      <c r="I149" s="207">
        <v>1268</v>
      </c>
      <c r="J149" s="207">
        <v>1268.0999999999999</v>
      </c>
      <c r="K149" s="101">
        <f>SUM(G149:J149)</f>
        <v>5072.1000000000004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87" customFormat="1" ht="18" customHeight="1" x14ac:dyDescent="0.25">
      <c r="A150" s="194" t="s">
        <v>173</v>
      </c>
      <c r="B150" s="195" t="s">
        <v>177</v>
      </c>
      <c r="C150" s="196">
        <v>789.22</v>
      </c>
      <c r="D150" s="196">
        <v>1102.27</v>
      </c>
      <c r="E150" s="200">
        <v>840.35</v>
      </c>
      <c r="F150" s="206">
        <v>1067.5999999999999</v>
      </c>
      <c r="G150" s="207">
        <v>266.89999999999998</v>
      </c>
      <c r="H150" s="207">
        <v>266.89999999999998</v>
      </c>
      <c r="I150" s="207">
        <v>266.89999999999998</v>
      </c>
      <c r="J150" s="207">
        <v>266.89999999999998</v>
      </c>
      <c r="K150" s="101">
        <f>SUM(G150:J150)</f>
        <v>1067.5999999999999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87" customFormat="1" ht="18" customHeight="1" x14ac:dyDescent="0.25">
      <c r="A151" s="88"/>
      <c r="B151" s="89"/>
      <c r="C151" s="91"/>
      <c r="D151" s="90"/>
      <c r="E151" s="91"/>
      <c r="F151" s="91"/>
      <c r="G151" s="92"/>
      <c r="H151" s="92"/>
      <c r="I151" s="92"/>
      <c r="J151" s="9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96" customFormat="1" ht="36" customHeight="1" x14ac:dyDescent="0.3">
      <c r="A152" s="414" t="s">
        <v>217</v>
      </c>
      <c r="B152" s="415"/>
      <c r="C152" s="416" t="s">
        <v>116</v>
      </c>
      <c r="D152" s="417"/>
      <c r="E152" s="418"/>
      <c r="F152" s="419" t="s">
        <v>215</v>
      </c>
      <c r="G152" s="419"/>
      <c r="H152" s="419"/>
      <c r="I152" s="419"/>
      <c r="J152" s="419"/>
      <c r="K152" s="199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</row>
    <row r="153" spans="1:27" s="96" customFormat="1" ht="35.25" customHeight="1" x14ac:dyDescent="0.3">
      <c r="C153" s="410" t="s">
        <v>178</v>
      </c>
      <c r="D153" s="411"/>
      <c r="E153" s="412"/>
      <c r="F153" s="413" t="s">
        <v>181</v>
      </c>
      <c r="G153" s="413"/>
      <c r="H153" s="413"/>
      <c r="I153" s="413"/>
      <c r="J153" s="413"/>
      <c r="K153" s="199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</row>
    <row r="154" spans="1:27" s="96" customFormat="1" ht="28.5" customHeight="1" x14ac:dyDescent="0.3">
      <c r="A154" s="96" t="s">
        <v>218</v>
      </c>
      <c r="C154" s="420" t="s">
        <v>179</v>
      </c>
      <c r="D154" s="421"/>
      <c r="E154" s="422"/>
      <c r="F154" s="419" t="s">
        <v>216</v>
      </c>
      <c r="G154" s="419"/>
      <c r="H154" s="419"/>
      <c r="I154" s="419"/>
      <c r="J154" s="419"/>
      <c r="K154" s="199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</row>
    <row r="155" spans="1:27" s="96" customFormat="1" ht="17.25" customHeight="1" x14ac:dyDescent="0.3">
      <c r="A155" s="99"/>
      <c r="C155" s="410" t="s">
        <v>180</v>
      </c>
      <c r="D155" s="411"/>
      <c r="E155" s="412"/>
      <c r="F155" s="413" t="s">
        <v>181</v>
      </c>
      <c r="G155" s="413"/>
      <c r="H155" s="413"/>
      <c r="I155" s="413"/>
      <c r="J155" s="413"/>
      <c r="K155" s="199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</row>
    <row r="156" spans="1:27" s="96" customFormat="1" ht="17.25" customHeight="1" x14ac:dyDescent="0.3">
      <c r="A156" s="100" t="s">
        <v>182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199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</row>
    <row r="157" spans="1:27" s="87" customFormat="1" ht="30" customHeight="1" x14ac:dyDescent="0.3">
      <c r="A157" s="265" t="s">
        <v>241</v>
      </c>
      <c r="B157" s="97"/>
      <c r="C157" s="97"/>
      <c r="D157" s="97"/>
      <c r="E157" s="97"/>
      <c r="F157" s="97"/>
      <c r="G157" s="97"/>
      <c r="H157" s="97"/>
      <c r="I157" s="97"/>
      <c r="J157" s="97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5">
      <c r="A158" s="83"/>
    </row>
    <row r="159" spans="1:27" ht="15" x14ac:dyDescent="0.2">
      <c r="A159" s="83"/>
      <c r="B159" s="2"/>
      <c r="C159" s="2"/>
      <c r="D159" s="2"/>
      <c r="K159" s="2"/>
    </row>
    <row r="160" spans="1:27" ht="15" x14ac:dyDescent="0.2">
      <c r="A160" s="83"/>
      <c r="B160" s="2"/>
      <c r="C160" s="2"/>
      <c r="D160" s="2"/>
      <c r="K160" s="2"/>
    </row>
    <row r="161" spans="1:11" ht="15" x14ac:dyDescent="0.2">
      <c r="A161" s="83"/>
      <c r="B161" s="2"/>
      <c r="C161" s="2"/>
      <c r="D161" s="2"/>
      <c r="K161" s="2"/>
    </row>
    <row r="162" spans="1:11" ht="15" x14ac:dyDescent="0.2">
      <c r="A162" s="83"/>
      <c r="B162" s="2"/>
      <c r="C162" s="2"/>
      <c r="D162" s="2"/>
      <c r="K162" s="2"/>
    </row>
    <row r="163" spans="1:11" ht="15" x14ac:dyDescent="0.2">
      <c r="A163" s="83"/>
      <c r="B163" s="2"/>
      <c r="C163" s="2"/>
      <c r="D163" s="2"/>
      <c r="K163" s="2"/>
    </row>
    <row r="164" spans="1:11" ht="20.25" customHeight="1" x14ac:dyDescent="0.2">
      <c r="A164" s="83"/>
      <c r="B164" s="2"/>
      <c r="C164" s="2"/>
      <c r="D164" s="2"/>
      <c r="K164" s="2"/>
    </row>
    <row r="165" spans="1:11" ht="15" x14ac:dyDescent="0.2">
      <c r="A165" s="83"/>
      <c r="B165" s="2"/>
      <c r="C165" s="2"/>
      <c r="D165" s="2"/>
      <c r="K165" s="2"/>
    </row>
    <row r="166" spans="1:11" ht="15" x14ac:dyDescent="0.2">
      <c r="A166" s="83"/>
      <c r="B166" s="2"/>
      <c r="C166" s="2"/>
      <c r="D166" s="2"/>
      <c r="K166" s="2"/>
    </row>
    <row r="167" spans="1:11" ht="15" x14ac:dyDescent="0.2">
      <c r="A167" s="83"/>
      <c r="B167" s="2"/>
      <c r="C167" s="2"/>
      <c r="D167" s="2"/>
      <c r="K167" s="2"/>
    </row>
    <row r="168" spans="1:11" ht="15" x14ac:dyDescent="0.2">
      <c r="A168" s="83"/>
      <c r="B168" s="2"/>
      <c r="C168" s="2"/>
      <c r="D168" s="2"/>
      <c r="K168" s="2"/>
    </row>
    <row r="169" spans="1:11" ht="15" x14ac:dyDescent="0.2">
      <c r="A169" s="83"/>
      <c r="B169" s="2"/>
      <c r="C169" s="2"/>
      <c r="D169" s="2"/>
      <c r="K169" s="2"/>
    </row>
    <row r="170" spans="1:11" ht="15" x14ac:dyDescent="0.2">
      <c r="A170" s="83"/>
      <c r="B170" s="2"/>
      <c r="C170" s="2"/>
      <c r="D170" s="2"/>
      <c r="K170" s="2"/>
    </row>
    <row r="171" spans="1:11" ht="15" x14ac:dyDescent="0.2">
      <c r="A171" s="83"/>
      <c r="B171" s="2"/>
      <c r="C171" s="2"/>
      <c r="D171" s="2"/>
      <c r="K171" s="2"/>
    </row>
    <row r="172" spans="1:11" ht="15" x14ac:dyDescent="0.2">
      <c r="A172" s="83"/>
      <c r="B172" s="2"/>
      <c r="C172" s="2"/>
      <c r="D172" s="2"/>
      <c r="K172" s="2"/>
    </row>
    <row r="173" spans="1:11" ht="15" x14ac:dyDescent="0.2">
      <c r="A173" s="83"/>
      <c r="B173" s="2"/>
      <c r="C173" s="2"/>
      <c r="D173" s="2"/>
      <c r="K173" s="2"/>
    </row>
    <row r="174" spans="1:11" ht="15" x14ac:dyDescent="0.2">
      <c r="A174" s="83"/>
      <c r="B174" s="2"/>
      <c r="C174" s="2"/>
      <c r="D174" s="2"/>
      <c r="K174" s="2"/>
    </row>
    <row r="175" spans="1:11" ht="15" x14ac:dyDescent="0.2">
      <c r="A175" s="83"/>
      <c r="B175" s="2"/>
      <c r="C175" s="2"/>
      <c r="D175" s="2"/>
      <c r="K175" s="2"/>
    </row>
    <row r="176" spans="1:11" ht="15" x14ac:dyDescent="0.2">
      <c r="A176" s="83"/>
      <c r="B176" s="2"/>
      <c r="C176" s="2"/>
      <c r="D176" s="2"/>
      <c r="K176" s="2"/>
    </row>
    <row r="177" spans="1:11" ht="15" x14ac:dyDescent="0.2">
      <c r="A177" s="83"/>
      <c r="B177" s="2"/>
      <c r="C177" s="2"/>
      <c r="D177" s="2"/>
      <c r="K177" s="2"/>
    </row>
    <row r="178" spans="1:11" ht="15" x14ac:dyDescent="0.2">
      <c r="A178" s="83"/>
      <c r="B178" s="2"/>
      <c r="C178" s="2"/>
      <c r="D178" s="2"/>
      <c r="K178" s="2"/>
    </row>
    <row r="179" spans="1:11" ht="15" x14ac:dyDescent="0.2">
      <c r="A179" s="83"/>
      <c r="B179" s="2"/>
      <c r="C179" s="2"/>
      <c r="D179" s="2"/>
      <c r="K179" s="2"/>
    </row>
    <row r="180" spans="1:11" ht="15" x14ac:dyDescent="0.2">
      <c r="A180" s="83"/>
      <c r="B180" s="2"/>
      <c r="C180" s="2"/>
      <c r="D180" s="2"/>
      <c r="K180" s="2"/>
    </row>
    <row r="181" spans="1:11" ht="15" x14ac:dyDescent="0.2">
      <c r="A181" s="83"/>
      <c r="B181" s="2"/>
      <c r="C181" s="2"/>
      <c r="D181" s="2"/>
      <c r="K181" s="2"/>
    </row>
    <row r="182" spans="1:11" ht="15" x14ac:dyDescent="0.2">
      <c r="A182" s="83"/>
      <c r="B182" s="2"/>
      <c r="C182" s="2"/>
      <c r="D182" s="2"/>
      <c r="K182" s="2"/>
    </row>
    <row r="183" spans="1:11" ht="15" x14ac:dyDescent="0.2">
      <c r="A183" s="83"/>
      <c r="B183" s="2"/>
      <c r="C183" s="2"/>
      <c r="D183" s="2"/>
      <c r="K183" s="2"/>
    </row>
    <row r="184" spans="1:11" ht="15" x14ac:dyDescent="0.2">
      <c r="A184" s="83"/>
      <c r="B184" s="2"/>
      <c r="C184" s="2"/>
      <c r="D184" s="2"/>
      <c r="K184" s="2"/>
    </row>
    <row r="185" spans="1:11" ht="15" x14ac:dyDescent="0.2">
      <c r="A185" s="83"/>
      <c r="B185" s="2"/>
      <c r="C185" s="2"/>
      <c r="D185" s="2"/>
      <c r="K185" s="2"/>
    </row>
    <row r="186" spans="1:11" ht="15" x14ac:dyDescent="0.2">
      <c r="A186" s="83"/>
      <c r="B186" s="2"/>
      <c r="C186" s="2"/>
      <c r="D186" s="2"/>
      <c r="K186" s="2"/>
    </row>
    <row r="187" spans="1:11" ht="15" x14ac:dyDescent="0.2">
      <c r="A187" s="83"/>
      <c r="B187" s="2"/>
      <c r="C187" s="2"/>
      <c r="D187" s="2"/>
      <c r="K187" s="2"/>
    </row>
    <row r="188" spans="1:11" ht="15" x14ac:dyDescent="0.2">
      <c r="A188" s="83"/>
      <c r="B188" s="2"/>
      <c r="C188" s="2"/>
      <c r="D188" s="2"/>
      <c r="K188" s="2"/>
    </row>
    <row r="189" spans="1:11" ht="15" x14ac:dyDescent="0.2">
      <c r="A189" s="83"/>
      <c r="B189" s="2"/>
      <c r="C189" s="2"/>
      <c r="D189" s="2"/>
      <c r="K189" s="2"/>
    </row>
    <row r="190" spans="1:11" ht="15" x14ac:dyDescent="0.2">
      <c r="A190" s="83"/>
      <c r="B190" s="2"/>
      <c r="C190" s="2"/>
      <c r="D190" s="2"/>
      <c r="K190" s="2"/>
    </row>
    <row r="191" spans="1:11" ht="15" x14ac:dyDescent="0.2">
      <c r="A191" s="83"/>
      <c r="B191" s="2"/>
      <c r="C191" s="2"/>
      <c r="D191" s="2"/>
      <c r="K191" s="2"/>
    </row>
    <row r="192" spans="1:11" ht="15" x14ac:dyDescent="0.2">
      <c r="A192" s="83"/>
      <c r="B192" s="2"/>
      <c r="C192" s="2"/>
      <c r="D192" s="2"/>
      <c r="K192" s="2"/>
    </row>
    <row r="193" spans="1:11" ht="15" x14ac:dyDescent="0.2">
      <c r="A193" s="83"/>
      <c r="B193" s="2"/>
      <c r="C193" s="2"/>
      <c r="D193" s="2"/>
      <c r="K193" s="2"/>
    </row>
    <row r="194" spans="1:11" ht="15" x14ac:dyDescent="0.2">
      <c r="A194" s="83"/>
      <c r="B194" s="2"/>
      <c r="C194" s="2"/>
      <c r="D194" s="2"/>
      <c r="K194" s="2"/>
    </row>
    <row r="195" spans="1:11" ht="15" x14ac:dyDescent="0.2">
      <c r="A195" s="83"/>
      <c r="B195" s="2"/>
      <c r="C195" s="2"/>
      <c r="D195" s="2"/>
      <c r="K195" s="2"/>
    </row>
    <row r="196" spans="1:11" ht="15" x14ac:dyDescent="0.2">
      <c r="A196" s="83"/>
      <c r="B196" s="2"/>
      <c r="C196" s="2"/>
      <c r="D196" s="2"/>
      <c r="K196" s="2"/>
    </row>
    <row r="197" spans="1:11" ht="15" x14ac:dyDescent="0.2">
      <c r="A197" s="83"/>
      <c r="B197" s="2"/>
      <c r="C197" s="2"/>
      <c r="D197" s="2"/>
      <c r="K197" s="2"/>
    </row>
    <row r="198" spans="1:11" ht="15" x14ac:dyDescent="0.2">
      <c r="A198" s="83"/>
      <c r="B198" s="2"/>
      <c r="C198" s="2"/>
      <c r="D198" s="2"/>
      <c r="K198" s="2"/>
    </row>
    <row r="199" spans="1:11" ht="15" x14ac:dyDescent="0.2">
      <c r="A199" s="83"/>
      <c r="B199" s="2"/>
      <c r="C199" s="2"/>
      <c r="D199" s="2"/>
      <c r="K199" s="2"/>
    </row>
    <row r="200" spans="1:11" ht="15" x14ac:dyDescent="0.2">
      <c r="A200" s="83"/>
      <c r="B200" s="2"/>
      <c r="C200" s="2"/>
      <c r="D200" s="2"/>
      <c r="K200" s="2"/>
    </row>
    <row r="201" spans="1:11" ht="15" x14ac:dyDescent="0.2">
      <c r="A201" s="83"/>
      <c r="B201" s="2"/>
      <c r="C201" s="2"/>
      <c r="D201" s="2"/>
      <c r="K201" s="2"/>
    </row>
    <row r="202" spans="1:11" ht="15" x14ac:dyDescent="0.2">
      <c r="A202" s="83"/>
      <c r="B202" s="2"/>
      <c r="C202" s="2"/>
      <c r="D202" s="2"/>
      <c r="K202" s="2"/>
    </row>
    <row r="203" spans="1:11" ht="15" x14ac:dyDescent="0.2">
      <c r="A203" s="83"/>
      <c r="B203" s="2"/>
      <c r="C203" s="2"/>
      <c r="D203" s="2"/>
      <c r="K203" s="2"/>
    </row>
    <row r="204" spans="1:11" ht="15" x14ac:dyDescent="0.2">
      <c r="A204" s="83"/>
      <c r="B204" s="2"/>
      <c r="C204" s="2"/>
      <c r="D204" s="2"/>
      <c r="K204" s="2"/>
    </row>
    <row r="205" spans="1:11" ht="15" x14ac:dyDescent="0.2">
      <c r="A205" s="83"/>
      <c r="B205" s="2"/>
      <c r="C205" s="2"/>
      <c r="D205" s="2"/>
      <c r="K205" s="2"/>
    </row>
    <row r="206" spans="1:11" ht="15" x14ac:dyDescent="0.2">
      <c r="A206" s="83"/>
      <c r="B206" s="2"/>
      <c r="C206" s="2"/>
      <c r="D206" s="2"/>
      <c r="K206" s="2"/>
    </row>
    <row r="207" spans="1:11" ht="15" x14ac:dyDescent="0.2">
      <c r="A207" s="83"/>
      <c r="B207" s="2"/>
      <c r="C207" s="2"/>
      <c r="D207" s="2"/>
      <c r="K207" s="2"/>
    </row>
    <row r="208" spans="1:11" ht="15" x14ac:dyDescent="0.2">
      <c r="A208" s="83"/>
      <c r="B208" s="2"/>
      <c r="C208" s="2"/>
      <c r="D208" s="2"/>
      <c r="K208" s="2"/>
    </row>
    <row r="209" spans="1:11" ht="15" x14ac:dyDescent="0.2">
      <c r="A209" s="83"/>
      <c r="B209" s="2"/>
      <c r="C209" s="2"/>
      <c r="D209" s="2"/>
      <c r="K209" s="2"/>
    </row>
    <row r="210" spans="1:11" ht="15" x14ac:dyDescent="0.2">
      <c r="A210" s="83"/>
      <c r="B210" s="2"/>
      <c r="C210" s="2"/>
      <c r="D210" s="2"/>
      <c r="K210" s="2"/>
    </row>
    <row r="211" spans="1:11" ht="15" x14ac:dyDescent="0.2">
      <c r="A211" s="83"/>
      <c r="B211" s="2"/>
      <c r="C211" s="2"/>
      <c r="D211" s="2"/>
      <c r="K211" s="2"/>
    </row>
    <row r="212" spans="1:11" ht="15" x14ac:dyDescent="0.2">
      <c r="A212" s="83"/>
      <c r="B212" s="2"/>
      <c r="C212" s="2"/>
      <c r="D212" s="2"/>
      <c r="K212" s="2"/>
    </row>
    <row r="213" spans="1:11" ht="15" x14ac:dyDescent="0.2">
      <c r="A213" s="83"/>
      <c r="B213" s="2"/>
      <c r="C213" s="2"/>
      <c r="D213" s="2"/>
      <c r="K213" s="2"/>
    </row>
    <row r="214" spans="1:11" ht="15" x14ac:dyDescent="0.2">
      <c r="A214" s="83"/>
      <c r="B214" s="2"/>
      <c r="C214" s="2"/>
      <c r="D214" s="2"/>
      <c r="K214" s="2"/>
    </row>
    <row r="215" spans="1:11" ht="15" x14ac:dyDescent="0.2">
      <c r="A215" s="83"/>
      <c r="B215" s="2"/>
      <c r="C215" s="2"/>
      <c r="D215" s="2"/>
      <c r="K215" s="2"/>
    </row>
    <row r="216" spans="1:11" ht="15" x14ac:dyDescent="0.2">
      <c r="A216" s="83"/>
      <c r="B216" s="2"/>
      <c r="C216" s="2"/>
      <c r="D216" s="2"/>
      <c r="K216" s="2"/>
    </row>
    <row r="217" spans="1:11" ht="15" x14ac:dyDescent="0.2">
      <c r="A217" s="83"/>
      <c r="B217" s="2"/>
      <c r="C217" s="2"/>
      <c r="D217" s="2"/>
      <c r="K217" s="2"/>
    </row>
    <row r="218" spans="1:11" ht="15" x14ac:dyDescent="0.2">
      <c r="A218" s="83"/>
      <c r="B218" s="2"/>
      <c r="C218" s="2"/>
      <c r="D218" s="2"/>
      <c r="K218" s="2"/>
    </row>
    <row r="219" spans="1:11" ht="15" x14ac:dyDescent="0.2">
      <c r="A219" s="83"/>
      <c r="B219" s="2"/>
      <c r="C219" s="2"/>
      <c r="D219" s="2"/>
      <c r="K219" s="2"/>
    </row>
    <row r="220" spans="1:11" ht="15" x14ac:dyDescent="0.2">
      <c r="A220" s="83"/>
      <c r="B220" s="2"/>
      <c r="C220" s="2"/>
      <c r="D220" s="2"/>
      <c r="K220" s="2"/>
    </row>
    <row r="221" spans="1:11" ht="15" x14ac:dyDescent="0.2">
      <c r="A221" s="83"/>
      <c r="B221" s="2"/>
      <c r="C221" s="2"/>
      <c r="D221" s="2"/>
      <c r="K221" s="2"/>
    </row>
    <row r="222" spans="1:11" ht="15" x14ac:dyDescent="0.2">
      <c r="A222" s="83"/>
      <c r="B222" s="2"/>
      <c r="C222" s="2"/>
      <c r="D222" s="2"/>
      <c r="K222" s="2"/>
    </row>
    <row r="223" spans="1:11" ht="15" x14ac:dyDescent="0.2">
      <c r="A223" s="83"/>
      <c r="B223" s="2"/>
      <c r="C223" s="2"/>
      <c r="D223" s="2"/>
      <c r="K223" s="2"/>
    </row>
    <row r="224" spans="1:11" ht="15" x14ac:dyDescent="0.2">
      <c r="A224" s="83"/>
      <c r="B224" s="2"/>
      <c r="C224" s="2"/>
      <c r="D224" s="2"/>
      <c r="K224" s="2"/>
    </row>
    <row r="225" spans="1:11" ht="15" x14ac:dyDescent="0.2">
      <c r="A225" s="83"/>
      <c r="B225" s="2"/>
      <c r="C225" s="2"/>
      <c r="D225" s="2"/>
      <c r="K225" s="2"/>
    </row>
    <row r="226" spans="1:11" ht="15" x14ac:dyDescent="0.2">
      <c r="A226" s="83"/>
      <c r="B226" s="2"/>
      <c r="C226" s="2"/>
      <c r="D226" s="2"/>
      <c r="K226" s="2"/>
    </row>
    <row r="227" spans="1:11" ht="15" x14ac:dyDescent="0.2">
      <c r="A227" s="83"/>
      <c r="B227" s="2"/>
      <c r="C227" s="2"/>
      <c r="D227" s="2"/>
      <c r="K227" s="2"/>
    </row>
    <row r="228" spans="1:11" ht="15" x14ac:dyDescent="0.2">
      <c r="A228" s="83"/>
      <c r="B228" s="2"/>
      <c r="C228" s="2"/>
      <c r="D228" s="2"/>
      <c r="K228" s="2"/>
    </row>
    <row r="229" spans="1:11" ht="15" x14ac:dyDescent="0.2">
      <c r="A229" s="83"/>
      <c r="B229" s="2"/>
      <c r="C229" s="2"/>
      <c r="D229" s="2"/>
      <c r="K229" s="2"/>
    </row>
    <row r="230" spans="1:11" ht="15" x14ac:dyDescent="0.2">
      <c r="A230" s="83"/>
      <c r="B230" s="2"/>
      <c r="C230" s="2"/>
      <c r="D230" s="2"/>
      <c r="K230" s="2"/>
    </row>
    <row r="231" spans="1:11" ht="15" x14ac:dyDescent="0.2">
      <c r="A231" s="83"/>
      <c r="B231" s="2"/>
      <c r="C231" s="2"/>
      <c r="D231" s="2"/>
      <c r="K231" s="2"/>
    </row>
    <row r="232" spans="1:11" ht="15" x14ac:dyDescent="0.2">
      <c r="A232" s="83"/>
      <c r="B232" s="2"/>
      <c r="C232" s="2"/>
      <c r="D232" s="2"/>
      <c r="K232" s="2"/>
    </row>
    <row r="233" spans="1:11" ht="15" x14ac:dyDescent="0.2">
      <c r="A233" s="83"/>
      <c r="B233" s="2"/>
      <c r="C233" s="2"/>
      <c r="D233" s="2"/>
      <c r="K233" s="2"/>
    </row>
    <row r="234" spans="1:11" ht="15" x14ac:dyDescent="0.2">
      <c r="A234" s="83"/>
      <c r="B234" s="2"/>
      <c r="C234" s="2"/>
      <c r="D234" s="2"/>
      <c r="K234" s="2"/>
    </row>
    <row r="235" spans="1:11" ht="15" x14ac:dyDescent="0.2">
      <c r="A235" s="83"/>
      <c r="B235" s="2"/>
      <c r="C235" s="2"/>
      <c r="D235" s="2"/>
      <c r="K235" s="2"/>
    </row>
    <row r="236" spans="1:11" ht="15" x14ac:dyDescent="0.2">
      <c r="A236" s="83"/>
      <c r="B236" s="2"/>
      <c r="C236" s="2"/>
      <c r="D236" s="2"/>
      <c r="K236" s="2"/>
    </row>
    <row r="237" spans="1:11" ht="15" x14ac:dyDescent="0.2">
      <c r="A237" s="83"/>
      <c r="B237" s="2"/>
      <c r="C237" s="2"/>
      <c r="D237" s="2"/>
      <c r="K237" s="2"/>
    </row>
    <row r="238" spans="1:11" ht="15" x14ac:dyDescent="0.2">
      <c r="A238" s="83"/>
      <c r="B238" s="2"/>
      <c r="C238" s="2"/>
      <c r="D238" s="2"/>
      <c r="K238" s="2"/>
    </row>
    <row r="239" spans="1:11" ht="15" x14ac:dyDescent="0.2">
      <c r="A239" s="83"/>
      <c r="B239" s="2"/>
      <c r="C239" s="2"/>
      <c r="D239" s="2"/>
      <c r="K239" s="2"/>
    </row>
    <row r="240" spans="1:11" ht="15" x14ac:dyDescent="0.2">
      <c r="A240" s="83"/>
      <c r="B240" s="2"/>
      <c r="C240" s="2"/>
      <c r="D240" s="2"/>
      <c r="K240" s="2"/>
    </row>
    <row r="241" spans="1:11" ht="15" x14ac:dyDescent="0.2">
      <c r="A241" s="83"/>
      <c r="B241" s="2"/>
      <c r="C241" s="2"/>
      <c r="D241" s="2"/>
      <c r="K241" s="2"/>
    </row>
    <row r="242" spans="1:11" ht="15" x14ac:dyDescent="0.2">
      <c r="A242" s="83"/>
      <c r="B242" s="2"/>
      <c r="C242" s="2"/>
      <c r="D242" s="2"/>
      <c r="K242" s="2"/>
    </row>
    <row r="243" spans="1:11" ht="15" x14ac:dyDescent="0.2">
      <c r="A243" s="83"/>
      <c r="B243" s="2"/>
      <c r="C243" s="2"/>
      <c r="D243" s="2"/>
      <c r="K243" s="2"/>
    </row>
    <row r="244" spans="1:11" ht="15" x14ac:dyDescent="0.2">
      <c r="A244" s="83"/>
      <c r="B244" s="2"/>
      <c r="C244" s="2"/>
      <c r="D244" s="2"/>
      <c r="K244" s="2"/>
    </row>
    <row r="245" spans="1:11" ht="15" x14ac:dyDescent="0.2">
      <c r="A245" s="83"/>
      <c r="B245" s="2"/>
      <c r="C245" s="2"/>
      <c r="D245" s="2"/>
      <c r="K245" s="2"/>
    </row>
    <row r="246" spans="1:11" ht="15" x14ac:dyDescent="0.2">
      <c r="A246" s="83"/>
      <c r="B246" s="2"/>
      <c r="C246" s="2"/>
      <c r="D246" s="2"/>
      <c r="K246" s="2"/>
    </row>
    <row r="247" spans="1:11" ht="15" x14ac:dyDescent="0.2">
      <c r="A247" s="83"/>
      <c r="B247" s="2"/>
      <c r="C247" s="2"/>
      <c r="D247" s="2"/>
      <c r="K247" s="2"/>
    </row>
    <row r="248" spans="1:11" ht="15" x14ac:dyDescent="0.2">
      <c r="A248" s="83"/>
      <c r="B248" s="2"/>
      <c r="C248" s="2"/>
      <c r="D248" s="2"/>
      <c r="K248" s="2"/>
    </row>
    <row r="249" spans="1:11" ht="15" x14ac:dyDescent="0.2">
      <c r="A249" s="83"/>
      <c r="B249" s="2"/>
      <c r="C249" s="2"/>
      <c r="D249" s="2"/>
      <c r="K249" s="2"/>
    </row>
    <row r="250" spans="1:11" ht="15" x14ac:dyDescent="0.2">
      <c r="A250" s="83"/>
      <c r="B250" s="2"/>
      <c r="C250" s="2"/>
      <c r="D250" s="2"/>
      <c r="K250" s="2"/>
    </row>
    <row r="251" spans="1:11" ht="15" x14ac:dyDescent="0.2">
      <c r="A251" s="83"/>
      <c r="B251" s="2"/>
      <c r="C251" s="2"/>
      <c r="D251" s="2"/>
      <c r="K251" s="2"/>
    </row>
    <row r="252" spans="1:11" ht="15" x14ac:dyDescent="0.2">
      <c r="A252" s="83"/>
      <c r="B252" s="2"/>
      <c r="C252" s="2"/>
      <c r="D252" s="2"/>
      <c r="K252" s="2"/>
    </row>
    <row r="253" spans="1:11" ht="15" x14ac:dyDescent="0.2">
      <c r="A253" s="83"/>
      <c r="B253" s="2"/>
      <c r="C253" s="2"/>
      <c r="D253" s="2"/>
      <c r="K253" s="2"/>
    </row>
    <row r="254" spans="1:11" ht="15" x14ac:dyDescent="0.2">
      <c r="A254" s="83"/>
      <c r="B254" s="2"/>
      <c r="C254" s="2"/>
      <c r="D254" s="2"/>
      <c r="K254" s="2"/>
    </row>
    <row r="255" spans="1:11" ht="15" x14ac:dyDescent="0.2">
      <c r="A255" s="83"/>
      <c r="B255" s="2"/>
      <c r="C255" s="2"/>
      <c r="D255" s="2"/>
      <c r="K255" s="2"/>
    </row>
    <row r="256" spans="1:11" ht="15" x14ac:dyDescent="0.2">
      <c r="A256" s="83"/>
      <c r="B256" s="2"/>
      <c r="C256" s="2"/>
      <c r="D256" s="2"/>
      <c r="K256" s="2"/>
    </row>
    <row r="257" spans="1:11" ht="15" x14ac:dyDescent="0.2">
      <c r="A257" s="83"/>
      <c r="B257" s="2"/>
      <c r="C257" s="2"/>
      <c r="D257" s="2"/>
      <c r="K257" s="2"/>
    </row>
    <row r="258" spans="1:11" ht="15" x14ac:dyDescent="0.2">
      <c r="A258" s="83"/>
      <c r="B258" s="2"/>
      <c r="C258" s="2"/>
      <c r="D258" s="2"/>
      <c r="K258" s="2"/>
    </row>
    <row r="259" spans="1:11" ht="15" x14ac:dyDescent="0.2">
      <c r="A259" s="83"/>
      <c r="B259" s="2"/>
      <c r="C259" s="2"/>
      <c r="D259" s="2"/>
      <c r="K259" s="2"/>
    </row>
    <row r="260" spans="1:11" ht="15" x14ac:dyDescent="0.2">
      <c r="A260" s="83"/>
      <c r="B260" s="2"/>
      <c r="C260" s="2"/>
      <c r="D260" s="2"/>
      <c r="K260" s="2"/>
    </row>
    <row r="261" spans="1:11" ht="15" x14ac:dyDescent="0.2">
      <c r="A261" s="83"/>
      <c r="B261" s="2"/>
      <c r="C261" s="2"/>
      <c r="D261" s="2"/>
      <c r="K261" s="2"/>
    </row>
    <row r="262" spans="1:11" ht="15" x14ac:dyDescent="0.2">
      <c r="A262" s="83"/>
      <c r="B262" s="2"/>
      <c r="C262" s="2"/>
      <c r="D262" s="2"/>
      <c r="K262" s="2"/>
    </row>
    <row r="263" spans="1:11" ht="15" x14ac:dyDescent="0.2">
      <c r="A263" s="83"/>
      <c r="B263" s="2"/>
      <c r="C263" s="2"/>
      <c r="D263" s="2"/>
      <c r="K263" s="2"/>
    </row>
    <row r="264" spans="1:11" ht="15" x14ac:dyDescent="0.2">
      <c r="A264" s="83"/>
      <c r="B264" s="2"/>
      <c r="C264" s="2"/>
      <c r="D264" s="2"/>
      <c r="K264" s="2"/>
    </row>
    <row r="265" spans="1:11" ht="15" x14ac:dyDescent="0.2">
      <c r="A265" s="83"/>
      <c r="B265" s="2"/>
      <c r="C265" s="2"/>
      <c r="D265" s="2"/>
      <c r="K265" s="2"/>
    </row>
    <row r="266" spans="1:11" ht="15" x14ac:dyDescent="0.2">
      <c r="A266" s="83"/>
      <c r="B266" s="2"/>
      <c r="C266" s="2"/>
      <c r="D266" s="2"/>
      <c r="K266" s="2"/>
    </row>
    <row r="267" spans="1:11" ht="15" x14ac:dyDescent="0.2">
      <c r="A267" s="83"/>
      <c r="B267" s="2"/>
      <c r="C267" s="2"/>
      <c r="D267" s="2"/>
      <c r="K267" s="2"/>
    </row>
    <row r="268" spans="1:11" ht="15" x14ac:dyDescent="0.2">
      <c r="A268" s="83"/>
      <c r="B268" s="2"/>
      <c r="C268" s="2"/>
      <c r="D268" s="2"/>
      <c r="K268" s="2"/>
    </row>
    <row r="269" spans="1:11" ht="15" x14ac:dyDescent="0.2">
      <c r="A269" s="83"/>
      <c r="B269" s="2"/>
      <c r="C269" s="2"/>
      <c r="D269" s="2"/>
      <c r="K269" s="2"/>
    </row>
    <row r="270" spans="1:11" ht="15" x14ac:dyDescent="0.2">
      <c r="A270" s="83"/>
      <c r="B270" s="2"/>
      <c r="C270" s="2"/>
      <c r="D270" s="2"/>
      <c r="K270" s="2"/>
    </row>
    <row r="271" spans="1:11" ht="15" x14ac:dyDescent="0.2">
      <c r="A271" s="83"/>
      <c r="B271" s="2"/>
      <c r="C271" s="2"/>
      <c r="D271" s="2"/>
      <c r="K271" s="2"/>
    </row>
    <row r="272" spans="1:11" ht="15" x14ac:dyDescent="0.2">
      <c r="A272" s="83"/>
      <c r="B272" s="2"/>
      <c r="C272" s="2"/>
      <c r="D272" s="2"/>
      <c r="K272" s="2"/>
    </row>
    <row r="273" spans="1:11" ht="15" x14ac:dyDescent="0.2">
      <c r="A273" s="83"/>
      <c r="B273" s="2"/>
      <c r="C273" s="2"/>
      <c r="D273" s="2"/>
      <c r="K273" s="2"/>
    </row>
    <row r="274" spans="1:11" ht="15" x14ac:dyDescent="0.2">
      <c r="A274" s="83"/>
      <c r="B274" s="2"/>
      <c r="C274" s="2"/>
      <c r="D274" s="2"/>
      <c r="K274" s="2"/>
    </row>
    <row r="275" spans="1:11" ht="15" x14ac:dyDescent="0.2">
      <c r="A275" s="83"/>
      <c r="B275" s="2"/>
      <c r="C275" s="2"/>
      <c r="D275" s="2"/>
      <c r="K275" s="2"/>
    </row>
    <row r="276" spans="1:11" ht="15" x14ac:dyDescent="0.2">
      <c r="A276" s="83"/>
      <c r="B276" s="2"/>
      <c r="C276" s="2"/>
      <c r="D276" s="2"/>
      <c r="K276" s="2"/>
    </row>
    <row r="277" spans="1:11" ht="15" x14ac:dyDescent="0.2">
      <c r="A277" s="83"/>
      <c r="B277" s="2"/>
      <c r="C277" s="2"/>
      <c r="D277" s="2"/>
      <c r="K277" s="2"/>
    </row>
    <row r="278" spans="1:11" ht="15" x14ac:dyDescent="0.2">
      <c r="A278" s="83"/>
      <c r="B278" s="2"/>
      <c r="C278" s="2"/>
      <c r="D278" s="2"/>
      <c r="K278" s="2"/>
    </row>
    <row r="279" spans="1:11" ht="15" x14ac:dyDescent="0.2">
      <c r="A279" s="83"/>
      <c r="B279" s="2"/>
      <c r="C279" s="2"/>
      <c r="D279" s="2"/>
      <c r="K279" s="2"/>
    </row>
    <row r="280" spans="1:11" ht="15" x14ac:dyDescent="0.2">
      <c r="A280" s="83"/>
      <c r="B280" s="2"/>
      <c r="C280" s="2"/>
      <c r="D280" s="2"/>
      <c r="K280" s="2"/>
    </row>
    <row r="281" spans="1:11" ht="15" x14ac:dyDescent="0.2">
      <c r="A281" s="83"/>
      <c r="B281" s="2"/>
      <c r="C281" s="2"/>
      <c r="D281" s="2"/>
      <c r="K281" s="2"/>
    </row>
    <row r="282" spans="1:11" ht="15" x14ac:dyDescent="0.2">
      <c r="A282" s="83"/>
      <c r="B282" s="2"/>
      <c r="C282" s="2"/>
      <c r="D282" s="2"/>
      <c r="K282" s="2"/>
    </row>
    <row r="283" spans="1:11" ht="15" x14ac:dyDescent="0.2">
      <c r="A283" s="83"/>
      <c r="B283" s="2"/>
      <c r="C283" s="2"/>
      <c r="D283" s="2"/>
      <c r="K283" s="2"/>
    </row>
    <row r="284" spans="1:11" ht="15" x14ac:dyDescent="0.2">
      <c r="A284" s="83"/>
      <c r="B284" s="2"/>
      <c r="C284" s="2"/>
      <c r="D284" s="2"/>
      <c r="K284" s="2"/>
    </row>
    <row r="285" spans="1:11" ht="15" x14ac:dyDescent="0.2">
      <c r="A285" s="83"/>
      <c r="B285" s="2"/>
      <c r="C285" s="2"/>
      <c r="D285" s="2"/>
      <c r="K285" s="2"/>
    </row>
    <row r="286" spans="1:11" ht="15" x14ac:dyDescent="0.2">
      <c r="A286" s="83"/>
      <c r="B286" s="2"/>
      <c r="C286" s="2"/>
      <c r="D286" s="2"/>
      <c r="K286" s="2"/>
    </row>
    <row r="287" spans="1:11" ht="15" x14ac:dyDescent="0.2">
      <c r="A287" s="83"/>
      <c r="B287" s="2"/>
      <c r="C287" s="2"/>
      <c r="D287" s="2"/>
      <c r="K287" s="2"/>
    </row>
    <row r="288" spans="1:11" ht="15" x14ac:dyDescent="0.2">
      <c r="A288" s="83"/>
      <c r="B288" s="2"/>
      <c r="C288" s="2"/>
      <c r="D288" s="2"/>
      <c r="K288" s="2"/>
    </row>
    <row r="289" spans="1:11" ht="15" x14ac:dyDescent="0.2">
      <c r="A289" s="83"/>
      <c r="B289" s="2"/>
      <c r="C289" s="2"/>
      <c r="D289" s="2"/>
      <c r="K289" s="2"/>
    </row>
    <row r="290" spans="1:11" ht="15" x14ac:dyDescent="0.2">
      <c r="A290" s="83"/>
      <c r="B290" s="2"/>
      <c r="C290" s="2"/>
      <c r="D290" s="2"/>
      <c r="K290" s="2"/>
    </row>
    <row r="291" spans="1:11" ht="15" x14ac:dyDescent="0.2">
      <c r="A291" s="83"/>
      <c r="B291" s="2"/>
      <c r="C291" s="2"/>
      <c r="D291" s="2"/>
      <c r="K291" s="2"/>
    </row>
  </sheetData>
  <sheetProtection selectLockedCells="1" selectUnlockedCells="1"/>
  <mergeCells count="60">
    <mergeCell ref="C155:E155"/>
    <mergeCell ref="F155:J155"/>
    <mergeCell ref="A152:B152"/>
    <mergeCell ref="C152:E152"/>
    <mergeCell ref="F152:J152"/>
    <mergeCell ref="C153:E153"/>
    <mergeCell ref="F153:J153"/>
    <mergeCell ref="C154:E154"/>
    <mergeCell ref="F154:J154"/>
    <mergeCell ref="A114:J114"/>
    <mergeCell ref="A125:J125"/>
    <mergeCell ref="K129:L129"/>
    <mergeCell ref="K135:L135"/>
    <mergeCell ref="A146:J146"/>
    <mergeCell ref="F36:F37"/>
    <mergeCell ref="B26:I26"/>
    <mergeCell ref="B28:I28"/>
    <mergeCell ref="A31:J31"/>
    <mergeCell ref="A32:I32"/>
    <mergeCell ref="A33:J33"/>
    <mergeCell ref="A34:J34"/>
    <mergeCell ref="G36:J36"/>
    <mergeCell ref="A36:A37"/>
    <mergeCell ref="B36:B37"/>
    <mergeCell ref="C36:C37"/>
    <mergeCell ref="D36:D37"/>
    <mergeCell ref="E36:E37"/>
    <mergeCell ref="B22:G22"/>
    <mergeCell ref="H22:I22"/>
    <mergeCell ref="B23:G23"/>
    <mergeCell ref="H23:I23"/>
    <mergeCell ref="B24:G24"/>
    <mergeCell ref="H24:I24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19685039370078741" right="0" top="0" bottom="0" header="0.51181102362204722" footer="0.51181102362204722"/>
  <pageSetup paperSize="9" scale="46" firstPageNumber="0" orientation="portrait" verticalDpi="300" r:id="rId1"/>
  <headerFooter alignWithMargins="0"/>
  <rowBreaks count="2" manualBreakCount="2">
    <brk id="73" max="9" man="1"/>
    <brk id="1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1"/>
  <sheetViews>
    <sheetView view="pageBreakPreview" topLeftCell="A11" zoomScale="75" zoomScaleNormal="75" zoomScaleSheetLayoutView="75" workbookViewId="0">
      <selection activeCell="M132" sqref="M132"/>
    </sheetView>
  </sheetViews>
  <sheetFormatPr defaultRowHeight="15.75" x14ac:dyDescent="0.25"/>
  <cols>
    <col min="1" max="1" width="54.28515625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20.140625" style="3" customWidth="1"/>
    <col min="12" max="12" width="18" style="2" customWidth="1"/>
    <col min="13" max="16384" width="9.140625" style="2"/>
  </cols>
  <sheetData>
    <row r="1" spans="1:11" x14ac:dyDescent="0.25">
      <c r="A1" s="377" t="s">
        <v>127</v>
      </c>
      <c r="B1" s="377"/>
      <c r="C1" s="249"/>
      <c r="D1" s="249"/>
      <c r="G1" s="376" t="s">
        <v>0</v>
      </c>
      <c r="H1" s="376"/>
      <c r="I1" s="376"/>
      <c r="J1" s="376"/>
    </row>
    <row r="2" spans="1:11" x14ac:dyDescent="0.25">
      <c r="A2" s="4" t="s">
        <v>227</v>
      </c>
      <c r="B2" s="5"/>
      <c r="G2" s="376" t="s">
        <v>119</v>
      </c>
      <c r="H2" s="376"/>
      <c r="I2" s="376"/>
      <c r="J2" s="376"/>
    </row>
    <row r="3" spans="1:11" x14ac:dyDescent="0.25">
      <c r="A3" s="7" t="s">
        <v>228</v>
      </c>
      <c r="B3" s="8"/>
      <c r="G3" s="376" t="s">
        <v>120</v>
      </c>
      <c r="H3" s="376"/>
      <c r="I3" s="376"/>
      <c r="J3" s="376"/>
    </row>
    <row r="4" spans="1:11" x14ac:dyDescent="0.25">
      <c r="A4" s="4" t="s">
        <v>273</v>
      </c>
      <c r="B4" s="8"/>
      <c r="G4" s="376" t="s">
        <v>121</v>
      </c>
      <c r="H4" s="376"/>
      <c r="I4" s="376"/>
      <c r="J4" s="376"/>
    </row>
    <row r="5" spans="1:11" ht="22.5" customHeight="1" x14ac:dyDescent="0.25">
      <c r="A5" s="375" t="s">
        <v>235</v>
      </c>
      <c r="B5" s="375"/>
      <c r="C5" s="9"/>
      <c r="D5" s="9"/>
      <c r="E5" s="10"/>
      <c r="F5" s="10"/>
      <c r="G5" s="376"/>
      <c r="H5" s="376"/>
      <c r="I5" s="376"/>
      <c r="J5" s="376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80"/>
      <c r="B7" s="380"/>
      <c r="C7" s="250"/>
      <c r="D7" s="250"/>
      <c r="E7" s="13"/>
      <c r="F7" s="13"/>
      <c r="G7" s="377" t="s">
        <v>1</v>
      </c>
      <c r="H7" s="377"/>
      <c r="I7" s="377"/>
      <c r="J7" s="377"/>
    </row>
    <row r="8" spans="1:11" s="14" customFormat="1" ht="15" customHeight="1" x14ac:dyDescent="0.2">
      <c r="E8" s="15"/>
      <c r="F8" s="15"/>
      <c r="G8" s="381" t="s">
        <v>122</v>
      </c>
      <c r="H8" s="381"/>
      <c r="I8" s="381"/>
      <c r="J8" s="381"/>
      <c r="K8" s="16"/>
    </row>
    <row r="9" spans="1:11" ht="16.5" customHeight="1" x14ac:dyDescent="0.25">
      <c r="A9" s="17" t="s">
        <v>126</v>
      </c>
      <c r="B9" s="17"/>
      <c r="C9" s="17"/>
      <c r="D9" s="17"/>
      <c r="E9" s="17"/>
      <c r="F9" s="17"/>
      <c r="G9" s="382" t="s">
        <v>123</v>
      </c>
      <c r="H9" s="382"/>
      <c r="I9" s="382"/>
      <c r="J9" s="382"/>
    </row>
    <row r="10" spans="1:11" s="14" customFormat="1" ht="19.5" customHeight="1" x14ac:dyDescent="0.2">
      <c r="A10" s="17" t="s">
        <v>124</v>
      </c>
      <c r="B10" s="17"/>
      <c r="C10" s="18"/>
      <c r="D10" s="18"/>
      <c r="E10" s="15"/>
      <c r="F10" s="15"/>
      <c r="G10" s="383" t="s">
        <v>234</v>
      </c>
      <c r="H10" s="383"/>
      <c r="I10" s="383"/>
      <c r="J10" s="383"/>
      <c r="K10" s="16"/>
    </row>
    <row r="11" spans="1:11" ht="17.25" customHeight="1" x14ac:dyDescent="0.25">
      <c r="A11" s="384" t="s">
        <v>125</v>
      </c>
      <c r="B11" s="384"/>
      <c r="C11" s="9"/>
      <c r="D11" s="9"/>
      <c r="E11" s="19"/>
      <c r="F11" s="19"/>
      <c r="G11" s="385"/>
      <c r="H11" s="385"/>
      <c r="I11" s="385"/>
      <c r="J11" s="385"/>
    </row>
    <row r="12" spans="1:11" ht="19.5" customHeight="1" x14ac:dyDescent="0.25">
      <c r="A12" s="2" t="s">
        <v>229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236</v>
      </c>
      <c r="B13" s="20"/>
      <c r="C13" s="20"/>
      <c r="D13" s="20"/>
      <c r="E13" s="15"/>
      <c r="F13" s="15"/>
      <c r="G13" s="377"/>
      <c r="H13" s="377"/>
      <c r="I13" s="377"/>
      <c r="J13" s="377"/>
      <c r="K13" s="16"/>
    </row>
    <row r="14" spans="1:11" s="14" customFormat="1" ht="15" x14ac:dyDescent="0.2">
      <c r="B14" s="20"/>
      <c r="C14" s="20"/>
      <c r="D14" s="20"/>
      <c r="E14" s="15"/>
      <c r="F14" s="15"/>
      <c r="G14" s="384"/>
      <c r="H14" s="384"/>
      <c r="I14" s="384"/>
      <c r="J14" s="384"/>
      <c r="K14" s="16"/>
    </row>
    <row r="15" spans="1:11" x14ac:dyDescent="0.25">
      <c r="B15" s="21"/>
      <c r="C15" s="21"/>
      <c r="D15" s="21"/>
      <c r="E15" s="21"/>
      <c r="F15" s="21"/>
      <c r="G15" s="386"/>
      <c r="H15" s="386"/>
      <c r="I15" s="386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75">
        <v>2024</v>
      </c>
    </row>
    <row r="17" spans="1:10" ht="18" customHeight="1" x14ac:dyDescent="0.25">
      <c r="A17" s="27" t="s">
        <v>5</v>
      </c>
      <c r="B17" s="387" t="s">
        <v>196</v>
      </c>
      <c r="C17" s="387"/>
      <c r="D17" s="387"/>
      <c r="E17" s="387"/>
      <c r="F17" s="387"/>
      <c r="G17" s="387"/>
      <c r="H17" s="379" t="s">
        <v>6</v>
      </c>
      <c r="I17" s="379"/>
      <c r="J17" s="26">
        <v>42068580</v>
      </c>
    </row>
    <row r="18" spans="1:10" ht="15.75" customHeight="1" x14ac:dyDescent="0.25">
      <c r="A18" s="28" t="s">
        <v>7</v>
      </c>
      <c r="B18" s="378"/>
      <c r="C18" s="378"/>
      <c r="D18" s="378"/>
      <c r="E18" s="378"/>
      <c r="F18" s="378"/>
      <c r="G18" s="378"/>
      <c r="H18" s="379" t="s">
        <v>8</v>
      </c>
      <c r="I18" s="379"/>
      <c r="J18" s="26">
        <v>150</v>
      </c>
    </row>
    <row r="19" spans="1:10" ht="15.75" customHeight="1" x14ac:dyDescent="0.25">
      <c r="A19" s="29" t="s">
        <v>9</v>
      </c>
      <c r="B19" s="388" t="s">
        <v>197</v>
      </c>
      <c r="C19" s="388"/>
      <c r="D19" s="388"/>
      <c r="E19" s="388"/>
      <c r="F19" s="388"/>
      <c r="G19" s="388"/>
      <c r="H19" s="389" t="s">
        <v>10</v>
      </c>
      <c r="I19" s="389"/>
      <c r="J19" s="26"/>
    </row>
    <row r="20" spans="1:10" ht="15.75" customHeight="1" x14ac:dyDescent="0.25">
      <c r="A20" s="27" t="s">
        <v>128</v>
      </c>
      <c r="B20" s="390" t="s">
        <v>242</v>
      </c>
      <c r="C20" s="390"/>
      <c r="D20" s="390"/>
      <c r="E20" s="390"/>
      <c r="F20" s="390"/>
      <c r="G20" s="390"/>
      <c r="H20" s="389" t="s">
        <v>11</v>
      </c>
      <c r="I20" s="389"/>
      <c r="J20" s="26"/>
    </row>
    <row r="21" spans="1:10" ht="15.75" customHeight="1" x14ac:dyDescent="0.25">
      <c r="A21" s="27" t="s">
        <v>12</v>
      </c>
      <c r="B21" s="378"/>
      <c r="C21" s="378"/>
      <c r="D21" s="378"/>
      <c r="E21" s="378"/>
      <c r="F21" s="378"/>
      <c r="G21" s="378"/>
      <c r="H21" s="389" t="s">
        <v>13</v>
      </c>
      <c r="I21" s="389"/>
      <c r="J21" s="26"/>
    </row>
    <row r="22" spans="1:10" ht="15.75" customHeight="1" x14ac:dyDescent="0.25">
      <c r="A22" s="30" t="s">
        <v>14</v>
      </c>
      <c r="B22" s="391" t="s">
        <v>199</v>
      </c>
      <c r="C22" s="391"/>
      <c r="D22" s="391"/>
      <c r="E22" s="391"/>
      <c r="F22" s="391"/>
      <c r="G22" s="391"/>
      <c r="H22" s="389" t="s">
        <v>15</v>
      </c>
      <c r="I22" s="389"/>
      <c r="J22" s="26">
        <v>3821</v>
      </c>
    </row>
    <row r="23" spans="1:10" ht="15.75" customHeight="1" x14ac:dyDescent="0.25">
      <c r="A23" s="30" t="s">
        <v>129</v>
      </c>
      <c r="B23" s="391" t="s">
        <v>203</v>
      </c>
      <c r="C23" s="392"/>
      <c r="D23" s="392"/>
      <c r="E23" s="392"/>
      <c r="F23" s="392"/>
      <c r="G23" s="392"/>
      <c r="H23" s="389"/>
      <c r="I23" s="389"/>
      <c r="J23" s="26"/>
    </row>
    <row r="24" spans="1:10" ht="15.75" customHeight="1" x14ac:dyDescent="0.25">
      <c r="A24" s="30" t="s">
        <v>16</v>
      </c>
      <c r="B24" s="391" t="s">
        <v>200</v>
      </c>
      <c r="C24" s="391"/>
      <c r="D24" s="391"/>
      <c r="E24" s="391"/>
      <c r="F24" s="391"/>
      <c r="G24" s="391"/>
      <c r="H24" s="389"/>
      <c r="I24" s="389"/>
      <c r="J24" s="26"/>
    </row>
    <row r="25" spans="1:10" x14ac:dyDescent="0.25">
      <c r="A25" s="30" t="s">
        <v>17</v>
      </c>
      <c r="B25" s="31">
        <v>27</v>
      </c>
      <c r="C25" s="255"/>
      <c r="D25" s="255"/>
      <c r="E25" s="255"/>
      <c r="F25" s="255"/>
      <c r="G25" s="255"/>
      <c r="H25" s="253"/>
      <c r="I25" s="252"/>
      <c r="J25" s="24"/>
    </row>
    <row r="26" spans="1:10" x14ac:dyDescent="0.25">
      <c r="A26" s="254" t="s">
        <v>18</v>
      </c>
      <c r="B26" s="395" t="s">
        <v>201</v>
      </c>
      <c r="C26" s="395"/>
      <c r="D26" s="395"/>
      <c r="E26" s="395"/>
      <c r="F26" s="395"/>
      <c r="G26" s="395"/>
      <c r="H26" s="395"/>
      <c r="I26" s="395"/>
    </row>
    <row r="27" spans="1:10" ht="14.25" customHeight="1" x14ac:dyDescent="0.25">
      <c r="A27" s="30" t="s">
        <v>19</v>
      </c>
      <c r="B27" s="36"/>
      <c r="C27" s="37"/>
      <c r="D27" s="37"/>
      <c r="E27" s="37"/>
      <c r="F27" s="37"/>
      <c r="G27" s="37"/>
      <c r="H27" s="37"/>
      <c r="I27" s="38"/>
    </row>
    <row r="28" spans="1:10" x14ac:dyDescent="0.25">
      <c r="A28" s="254" t="s">
        <v>20</v>
      </c>
      <c r="B28" s="396" t="s">
        <v>231</v>
      </c>
      <c r="C28" s="396"/>
      <c r="D28" s="396"/>
      <c r="E28" s="396"/>
      <c r="F28" s="396"/>
      <c r="G28" s="396"/>
      <c r="H28" s="396"/>
      <c r="I28" s="396"/>
    </row>
    <row r="29" spans="1:10" x14ac:dyDescent="0.25">
      <c r="A29" s="251"/>
      <c r="B29" s="2"/>
      <c r="C29" s="2"/>
      <c r="D29" s="2"/>
    </row>
    <row r="30" spans="1:10" x14ac:dyDescent="0.25">
      <c r="A30" s="251"/>
      <c r="B30" s="2"/>
      <c r="C30" s="2"/>
      <c r="D30" s="2"/>
    </row>
    <row r="31" spans="1:10" ht="22.5" customHeight="1" x14ac:dyDescent="0.25">
      <c r="A31" s="397" t="s">
        <v>274</v>
      </c>
      <c r="B31" s="397"/>
      <c r="C31" s="397"/>
      <c r="D31" s="397"/>
      <c r="E31" s="397"/>
      <c r="F31" s="397"/>
      <c r="G31" s="397"/>
      <c r="H31" s="397"/>
      <c r="I31" s="397"/>
      <c r="J31" s="397"/>
    </row>
    <row r="32" spans="1:10" ht="12" customHeight="1" x14ac:dyDescent="0.25">
      <c r="A32" s="398"/>
      <c r="B32" s="398"/>
      <c r="C32" s="398"/>
      <c r="D32" s="398"/>
      <c r="E32" s="398"/>
      <c r="F32" s="398"/>
      <c r="G32" s="398"/>
      <c r="H32" s="398"/>
      <c r="I32" s="398"/>
      <c r="J32" s="40"/>
    </row>
    <row r="33" spans="1:12" ht="21" customHeight="1" x14ac:dyDescent="0.25">
      <c r="A33" s="399" t="s">
        <v>21</v>
      </c>
      <c r="B33" s="399"/>
      <c r="C33" s="399"/>
      <c r="D33" s="399"/>
      <c r="E33" s="399"/>
      <c r="F33" s="399"/>
      <c r="G33" s="399"/>
      <c r="H33" s="399"/>
      <c r="I33" s="399"/>
      <c r="J33" s="399"/>
    </row>
    <row r="34" spans="1:12" ht="18" customHeight="1" x14ac:dyDescent="0.25">
      <c r="A34" s="400" t="s">
        <v>130</v>
      </c>
      <c r="B34" s="400"/>
      <c r="C34" s="400"/>
      <c r="D34" s="400"/>
      <c r="E34" s="400"/>
      <c r="F34" s="400"/>
      <c r="G34" s="400"/>
      <c r="H34" s="400"/>
      <c r="I34" s="400"/>
      <c r="J34" s="400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402"/>
      <c r="B36" s="401" t="s">
        <v>22</v>
      </c>
      <c r="C36" s="403" t="s">
        <v>238</v>
      </c>
      <c r="D36" s="393" t="s">
        <v>237</v>
      </c>
      <c r="E36" s="403" t="s">
        <v>131</v>
      </c>
      <c r="F36" s="393" t="s">
        <v>239</v>
      </c>
      <c r="G36" s="401" t="s">
        <v>135</v>
      </c>
      <c r="H36" s="401"/>
      <c r="I36" s="401"/>
      <c r="J36" s="401"/>
      <c r="K36" s="43"/>
    </row>
    <row r="37" spans="1:12" ht="45.75" customHeight="1" x14ac:dyDescent="0.25">
      <c r="A37" s="402"/>
      <c r="B37" s="401"/>
      <c r="C37" s="403"/>
      <c r="D37" s="394"/>
      <c r="E37" s="403"/>
      <c r="F37" s="394"/>
      <c r="G37" s="128" t="s">
        <v>136</v>
      </c>
      <c r="H37" s="128" t="s">
        <v>137</v>
      </c>
      <c r="I37" s="128" t="s">
        <v>138</v>
      </c>
      <c r="J37" s="128" t="s">
        <v>139</v>
      </c>
      <c r="K37" s="43"/>
    </row>
    <row r="38" spans="1:12" x14ac:dyDescent="0.25">
      <c r="A38" s="256">
        <v>1</v>
      </c>
      <c r="B38" s="257">
        <v>2</v>
      </c>
      <c r="C38" s="258">
        <v>3</v>
      </c>
      <c r="D38" s="224">
        <v>4</v>
      </c>
      <c r="E38" s="257">
        <v>5</v>
      </c>
      <c r="F38" s="224">
        <v>6</v>
      </c>
      <c r="G38" s="256">
        <v>7</v>
      </c>
      <c r="H38" s="256">
        <v>8</v>
      </c>
      <c r="I38" s="256">
        <v>9</v>
      </c>
      <c r="J38" s="256">
        <v>10</v>
      </c>
    </row>
    <row r="39" spans="1:12" ht="26.25" customHeight="1" x14ac:dyDescent="0.25">
      <c r="A39" s="142" t="s">
        <v>23</v>
      </c>
      <c r="B39" s="44"/>
      <c r="C39" s="44"/>
      <c r="D39" s="225"/>
      <c r="E39" s="44"/>
      <c r="F39" s="225"/>
      <c r="G39" s="44"/>
      <c r="H39" s="44"/>
      <c r="I39" s="44"/>
      <c r="J39" s="44"/>
    </row>
    <row r="40" spans="1:12" ht="38.25" customHeight="1" x14ac:dyDescent="0.2">
      <c r="A40" s="143" t="s">
        <v>24</v>
      </c>
      <c r="B40" s="144" t="s">
        <v>25</v>
      </c>
      <c r="C40" s="145">
        <v>6928.36</v>
      </c>
      <c r="D40" s="146">
        <v>9609</v>
      </c>
      <c r="E40" s="145">
        <f>E45+E41</f>
        <v>8915.32</v>
      </c>
      <c r="F40" s="146">
        <v>8782.14</v>
      </c>
      <c r="G40" s="146">
        <v>2195.5300000000002</v>
      </c>
      <c r="H40" s="146">
        <v>2195.5300000000002</v>
      </c>
      <c r="I40" s="146">
        <v>2195.5300000000002</v>
      </c>
      <c r="J40" s="146">
        <v>2195.5500000000002</v>
      </c>
      <c r="K40" s="46">
        <f>SUM(G40:J40)</f>
        <v>8782.14</v>
      </c>
    </row>
    <row r="41" spans="1:12" ht="21.75" customHeight="1" x14ac:dyDescent="0.25">
      <c r="A41" s="47" t="s">
        <v>26</v>
      </c>
      <c r="B41" s="256" t="s">
        <v>27</v>
      </c>
      <c r="C41" s="223">
        <v>782.46</v>
      </c>
      <c r="D41" s="226">
        <v>1047.8</v>
      </c>
      <c r="E41" s="223">
        <v>977.55</v>
      </c>
      <c r="F41" s="226">
        <v>919.14</v>
      </c>
      <c r="G41" s="55">
        <v>229.78</v>
      </c>
      <c r="H41" s="55">
        <v>229.78</v>
      </c>
      <c r="I41" s="55">
        <v>229.78</v>
      </c>
      <c r="J41" s="55">
        <v>229.8</v>
      </c>
      <c r="K41" s="43" t="s">
        <v>222</v>
      </c>
      <c r="L41" s="260">
        <f>SUM(G41:J41)</f>
        <v>919.1400000000001</v>
      </c>
    </row>
    <row r="42" spans="1:12" ht="19.5" customHeight="1" x14ac:dyDescent="0.25">
      <c r="A42" s="47" t="s">
        <v>28</v>
      </c>
      <c r="B42" s="256" t="s">
        <v>29</v>
      </c>
      <c r="C42" s="117"/>
      <c r="D42" s="227"/>
      <c r="E42" s="117"/>
      <c r="F42" s="227"/>
      <c r="G42" s="116"/>
      <c r="H42" s="116"/>
      <c r="I42" s="116"/>
      <c r="J42" s="116"/>
    </row>
    <row r="43" spans="1:12" ht="21" customHeight="1" x14ac:dyDescent="0.25">
      <c r="A43" s="47" t="s">
        <v>191</v>
      </c>
      <c r="B43" s="256" t="s">
        <v>30</v>
      </c>
      <c r="C43" s="117"/>
      <c r="D43" s="227"/>
      <c r="E43" s="117"/>
      <c r="F43" s="227"/>
      <c r="G43" s="116"/>
      <c r="H43" s="116"/>
      <c r="I43" s="116"/>
      <c r="J43" s="116"/>
    </row>
    <row r="44" spans="1:12" ht="21.75" customHeight="1" x14ac:dyDescent="0.25">
      <c r="A44" s="47" t="s">
        <v>192</v>
      </c>
      <c r="B44" s="256" t="s">
        <v>31</v>
      </c>
      <c r="C44" s="117"/>
      <c r="D44" s="227"/>
      <c r="E44" s="117"/>
      <c r="F44" s="227"/>
      <c r="G44" s="116"/>
      <c r="H44" s="116"/>
      <c r="I44" s="116"/>
      <c r="J44" s="116"/>
      <c r="K44" s="49"/>
    </row>
    <row r="45" spans="1:12" s="51" customFormat="1" ht="54.75" x14ac:dyDescent="0.25">
      <c r="A45" s="147" t="s">
        <v>32</v>
      </c>
      <c r="B45" s="148" t="s">
        <v>33</v>
      </c>
      <c r="C45" s="146">
        <f>C40-C41</f>
        <v>6145.9</v>
      </c>
      <c r="D45" s="146">
        <v>8561.2000000000007</v>
      </c>
      <c r="E45" s="146">
        <v>7937.77</v>
      </c>
      <c r="F45" s="146">
        <v>7863</v>
      </c>
      <c r="G45" s="146">
        <v>1965.75</v>
      </c>
      <c r="H45" s="146">
        <v>1965.75</v>
      </c>
      <c r="I45" s="146">
        <v>1965.75</v>
      </c>
      <c r="J45" s="146">
        <v>1965.75</v>
      </c>
      <c r="K45" s="50">
        <f t="shared" ref="K45:K50" si="0">SUM(G45:J45)</f>
        <v>7863</v>
      </c>
    </row>
    <row r="46" spans="1:12" ht="27" customHeight="1" x14ac:dyDescent="0.25">
      <c r="A46" s="143" t="s">
        <v>205</v>
      </c>
      <c r="B46" s="149" t="s">
        <v>34</v>
      </c>
      <c r="C46" s="150">
        <f t="shared" ref="C46:J46" si="1">SUM(C47:C50)</f>
        <v>1243.5999999999999</v>
      </c>
      <c r="D46" s="150">
        <f t="shared" si="1"/>
        <v>457</v>
      </c>
      <c r="E46" s="150">
        <f t="shared" si="1"/>
        <v>1776.94</v>
      </c>
      <c r="F46" s="150">
        <f t="shared" si="1"/>
        <v>1815.2</v>
      </c>
      <c r="G46" s="150">
        <f t="shared" si="1"/>
        <v>453.8</v>
      </c>
      <c r="H46" s="150">
        <f t="shared" si="1"/>
        <v>453.8</v>
      </c>
      <c r="I46" s="150">
        <f t="shared" si="1"/>
        <v>453.8</v>
      </c>
      <c r="J46" s="150">
        <f t="shared" si="1"/>
        <v>453.8</v>
      </c>
      <c r="K46" s="49">
        <f t="shared" si="0"/>
        <v>1815.2</v>
      </c>
    </row>
    <row r="47" spans="1:12" ht="27" customHeight="1" x14ac:dyDescent="0.25">
      <c r="A47" s="131" t="s">
        <v>204</v>
      </c>
      <c r="B47" s="124" t="s">
        <v>207</v>
      </c>
      <c r="C47" s="205">
        <v>413.17</v>
      </c>
      <c r="D47" s="150">
        <v>370</v>
      </c>
      <c r="E47" s="205">
        <v>767</v>
      </c>
      <c r="F47" s="150">
        <v>767</v>
      </c>
      <c r="G47" s="125">
        <v>191.75</v>
      </c>
      <c r="H47" s="125">
        <v>191.75</v>
      </c>
      <c r="I47" s="125">
        <v>191.75</v>
      </c>
      <c r="J47" s="125">
        <v>191.75</v>
      </c>
      <c r="K47" s="49">
        <f t="shared" si="0"/>
        <v>767</v>
      </c>
    </row>
    <row r="48" spans="1:12" ht="27" customHeight="1" x14ac:dyDescent="0.25">
      <c r="A48" s="131" t="s">
        <v>206</v>
      </c>
      <c r="B48" s="124" t="s">
        <v>208</v>
      </c>
      <c r="C48" s="205">
        <v>12.29</v>
      </c>
      <c r="D48" s="150">
        <v>17</v>
      </c>
      <c r="E48" s="205">
        <v>30.8</v>
      </c>
      <c r="F48" s="150">
        <v>15</v>
      </c>
      <c r="G48" s="125">
        <v>3.75</v>
      </c>
      <c r="H48" s="125">
        <v>3.75</v>
      </c>
      <c r="I48" s="125">
        <v>3.75</v>
      </c>
      <c r="J48" s="125">
        <v>3.75</v>
      </c>
      <c r="K48" s="49">
        <f t="shared" si="0"/>
        <v>15</v>
      </c>
    </row>
    <row r="49" spans="1:12" ht="27" customHeight="1" x14ac:dyDescent="0.25">
      <c r="A49" s="131" t="s">
        <v>220</v>
      </c>
      <c r="B49" s="124"/>
      <c r="C49" s="205">
        <v>51.64</v>
      </c>
      <c r="D49" s="150">
        <v>70</v>
      </c>
      <c r="E49" s="205">
        <v>54.3</v>
      </c>
      <c r="F49" s="150">
        <v>70</v>
      </c>
      <c r="G49" s="125">
        <v>17.5</v>
      </c>
      <c r="H49" s="125">
        <v>17.5</v>
      </c>
      <c r="I49" s="125">
        <v>17.5</v>
      </c>
      <c r="J49" s="125">
        <v>17.5</v>
      </c>
      <c r="K49" s="49">
        <f t="shared" si="0"/>
        <v>70</v>
      </c>
    </row>
    <row r="50" spans="1:12" ht="27" customHeight="1" x14ac:dyDescent="0.25">
      <c r="A50" s="131" t="s">
        <v>232</v>
      </c>
      <c r="B50" s="124"/>
      <c r="C50" s="205">
        <v>766.5</v>
      </c>
      <c r="D50" s="150"/>
      <c r="E50" s="205">
        <v>924.84</v>
      </c>
      <c r="F50" s="150">
        <v>963.2</v>
      </c>
      <c r="G50" s="125">
        <v>240.8</v>
      </c>
      <c r="H50" s="125">
        <v>240.8</v>
      </c>
      <c r="I50" s="125">
        <v>240.8</v>
      </c>
      <c r="J50" s="125">
        <v>240.8</v>
      </c>
      <c r="K50" s="49">
        <f t="shared" si="0"/>
        <v>963.2</v>
      </c>
    </row>
    <row r="51" spans="1:12" ht="24" customHeight="1" x14ac:dyDescent="0.25">
      <c r="A51" s="123" t="s">
        <v>140</v>
      </c>
      <c r="B51" s="126" t="s">
        <v>35</v>
      </c>
      <c r="C51" s="57"/>
      <c r="D51" s="135"/>
      <c r="E51" s="57"/>
      <c r="F51" s="135"/>
      <c r="G51" s="125"/>
      <c r="H51" s="125"/>
      <c r="I51" s="125"/>
      <c r="J51" s="125"/>
      <c r="K51" s="49"/>
    </row>
    <row r="52" spans="1:12" ht="20.25" customHeight="1" x14ac:dyDescent="0.25">
      <c r="A52" s="53" t="s">
        <v>190</v>
      </c>
      <c r="B52" s="107" t="s">
        <v>36</v>
      </c>
      <c r="C52" s="55"/>
      <c r="D52" s="226"/>
      <c r="E52" s="55"/>
      <c r="F52" s="226"/>
      <c r="G52" s="56"/>
      <c r="H52" s="56"/>
      <c r="I52" s="56"/>
      <c r="J52" s="56"/>
      <c r="K52" s="49"/>
    </row>
    <row r="53" spans="1:12" ht="22.5" customHeight="1" x14ac:dyDescent="0.25">
      <c r="A53" s="151" t="s">
        <v>141</v>
      </c>
      <c r="B53" s="144" t="s">
        <v>37</v>
      </c>
      <c r="C53" s="135">
        <f t="shared" ref="C53:J53" si="2">SUM(C54)</f>
        <v>6079.7</v>
      </c>
      <c r="D53" s="135">
        <v>1707</v>
      </c>
      <c r="E53" s="135">
        <f>E54</f>
        <v>2118.4699999999998</v>
      </c>
      <c r="F53" s="226">
        <v>2123.77</v>
      </c>
      <c r="G53" s="135">
        <f t="shared" si="2"/>
        <v>530.94000000000005</v>
      </c>
      <c r="H53" s="135">
        <f t="shared" si="2"/>
        <v>530.94000000000005</v>
      </c>
      <c r="I53" s="135">
        <f t="shared" si="2"/>
        <v>530.94000000000005</v>
      </c>
      <c r="J53" s="135">
        <f t="shared" si="2"/>
        <v>530.95000000000005</v>
      </c>
      <c r="K53" s="43">
        <f>SUM(G53:J53)</f>
        <v>2123.7700000000004</v>
      </c>
    </row>
    <row r="54" spans="1:12" ht="55.5" customHeight="1" x14ac:dyDescent="0.25">
      <c r="A54" s="131" t="s">
        <v>209</v>
      </c>
      <c r="B54" s="124" t="s">
        <v>210</v>
      </c>
      <c r="C54" s="55">
        <v>6079.7</v>
      </c>
      <c r="D54" s="226">
        <v>1707</v>
      </c>
      <c r="E54" s="55">
        <v>2118.4699999999998</v>
      </c>
      <c r="F54" s="226">
        <v>2123.77</v>
      </c>
      <c r="G54" s="56">
        <v>530.94000000000005</v>
      </c>
      <c r="H54" s="56">
        <v>530.94000000000005</v>
      </c>
      <c r="I54" s="56">
        <v>530.94000000000005</v>
      </c>
      <c r="J54" s="56">
        <v>530.95000000000005</v>
      </c>
      <c r="K54" s="43">
        <f>SUM(G54:J54)</f>
        <v>2123.7700000000004</v>
      </c>
    </row>
    <row r="55" spans="1:12" ht="46.5" customHeight="1" x14ac:dyDescent="0.25">
      <c r="A55" s="59" t="s">
        <v>38</v>
      </c>
      <c r="B55" s="256" t="s">
        <v>39</v>
      </c>
      <c r="C55" s="127"/>
      <c r="D55" s="228"/>
      <c r="E55" s="127"/>
      <c r="F55" s="228"/>
      <c r="G55" s="116"/>
      <c r="H55" s="116"/>
      <c r="I55" s="116"/>
      <c r="J55" s="116"/>
    </row>
    <row r="56" spans="1:12" ht="43.5" customHeight="1" x14ac:dyDescent="0.25">
      <c r="A56" s="152" t="s">
        <v>142</v>
      </c>
      <c r="B56" s="153" t="s">
        <v>41</v>
      </c>
      <c r="C56" s="140">
        <f>SUM(C57:C58)</f>
        <v>2841.42</v>
      </c>
      <c r="D56" s="140">
        <f>D57</f>
        <v>4400</v>
      </c>
      <c r="E56" s="140">
        <f>E57+E58</f>
        <v>2601</v>
      </c>
      <c r="F56" s="140">
        <v>4000</v>
      </c>
      <c r="G56" s="140">
        <f>SUM(G57:G58)</f>
        <v>1000</v>
      </c>
      <c r="H56" s="140">
        <f>SUM(H57:H58)</f>
        <v>1000</v>
      </c>
      <c r="I56" s="140">
        <f>SUM(I57:I58)</f>
        <v>1000</v>
      </c>
      <c r="J56" s="140">
        <f>SUM(J57:J58)</f>
        <v>1000</v>
      </c>
      <c r="K56" s="101">
        <f>SUM(G56:J56)</f>
        <v>4000</v>
      </c>
    </row>
    <row r="57" spans="1:12" ht="64.5" customHeight="1" x14ac:dyDescent="0.2">
      <c r="A57" s="132" t="s">
        <v>212</v>
      </c>
      <c r="B57" s="95" t="s">
        <v>143</v>
      </c>
      <c r="C57" s="127">
        <v>2841.42</v>
      </c>
      <c r="D57" s="228">
        <v>4400</v>
      </c>
      <c r="E57" s="127">
        <v>3161</v>
      </c>
      <c r="F57" s="228">
        <v>4000</v>
      </c>
      <c r="G57" s="208">
        <v>1000</v>
      </c>
      <c r="H57" s="208">
        <v>1000</v>
      </c>
      <c r="I57" s="208">
        <v>1000</v>
      </c>
      <c r="J57" s="208">
        <v>1000</v>
      </c>
      <c r="K57" s="209">
        <f>SUM(G57:J57)</f>
        <v>4000</v>
      </c>
    </row>
    <row r="58" spans="1:12" ht="51.75" customHeight="1" x14ac:dyDescent="0.25">
      <c r="A58" s="132" t="s">
        <v>275</v>
      </c>
      <c r="B58" s="95" t="s">
        <v>211</v>
      </c>
      <c r="C58" s="127"/>
      <c r="D58" s="228"/>
      <c r="E58" s="374">
        <v>-560</v>
      </c>
      <c r="F58" s="228"/>
      <c r="G58" s="116"/>
      <c r="H58" s="116"/>
      <c r="I58" s="116"/>
      <c r="J58" s="116"/>
    </row>
    <row r="59" spans="1:12" s="58" customFormat="1" ht="49.5" customHeight="1" x14ac:dyDescent="0.25">
      <c r="A59" s="154" t="s">
        <v>144</v>
      </c>
      <c r="B59" s="155" t="s">
        <v>43</v>
      </c>
      <c r="C59" s="136">
        <f>C45+C46+C53</f>
        <v>13469.2</v>
      </c>
      <c r="D59" s="136">
        <v>10725.2</v>
      </c>
      <c r="E59" s="136">
        <f t="shared" ref="E59:J59" si="3">E45+E46+E53</f>
        <v>11833.18</v>
      </c>
      <c r="F59" s="136">
        <f t="shared" si="3"/>
        <v>11801.970000000001</v>
      </c>
      <c r="G59" s="136">
        <f t="shared" si="3"/>
        <v>2950.4900000000002</v>
      </c>
      <c r="H59" s="136">
        <f t="shared" si="3"/>
        <v>2950.4900000000002</v>
      </c>
      <c r="I59" s="136">
        <f t="shared" si="3"/>
        <v>2950.4900000000002</v>
      </c>
      <c r="J59" s="136">
        <f t="shared" si="3"/>
        <v>2950.5</v>
      </c>
      <c r="K59" s="43">
        <f>SUM(G59:J59)</f>
        <v>11801.970000000001</v>
      </c>
    </row>
    <row r="60" spans="1:12" s="58" customFormat="1" ht="26.25" customHeight="1" x14ac:dyDescent="0.3">
      <c r="A60" s="216" t="s">
        <v>40</v>
      </c>
      <c r="B60" s="156" t="s">
        <v>45</v>
      </c>
      <c r="C60" s="141">
        <f>C59+C56</f>
        <v>16310.62</v>
      </c>
      <c r="D60" s="141">
        <v>15125.2</v>
      </c>
      <c r="E60" s="141">
        <f t="shared" ref="E60:J60" si="4">E59+E56</f>
        <v>14434.18</v>
      </c>
      <c r="F60" s="141">
        <f t="shared" si="4"/>
        <v>15801.970000000001</v>
      </c>
      <c r="G60" s="141">
        <f t="shared" si="4"/>
        <v>3950.4900000000002</v>
      </c>
      <c r="H60" s="141">
        <f t="shared" si="4"/>
        <v>3950.4900000000002</v>
      </c>
      <c r="I60" s="141">
        <f t="shared" si="4"/>
        <v>3950.4900000000002</v>
      </c>
      <c r="J60" s="141">
        <f t="shared" si="4"/>
        <v>3950.5</v>
      </c>
      <c r="K60" s="43">
        <f>SUM(G60:J60)</f>
        <v>15801.970000000001</v>
      </c>
    </row>
    <row r="61" spans="1:12" s="58" customFormat="1" ht="25.5" customHeight="1" x14ac:dyDescent="0.25">
      <c r="A61" s="157" t="s">
        <v>42</v>
      </c>
      <c r="B61" s="61"/>
      <c r="C61" s="62"/>
      <c r="D61" s="62"/>
      <c r="E61" s="62"/>
      <c r="F61" s="62"/>
      <c r="G61" s="62"/>
      <c r="H61" s="62"/>
      <c r="I61" s="62"/>
      <c r="J61" s="62"/>
      <c r="K61" s="60"/>
    </row>
    <row r="62" spans="1:12" ht="36" customHeight="1" thickBot="1" x14ac:dyDescent="0.25">
      <c r="A62" s="274" t="s">
        <v>244</v>
      </c>
      <c r="B62" s="267" t="s">
        <v>50</v>
      </c>
      <c r="C62" s="268">
        <v>10552.1</v>
      </c>
      <c r="D62" s="268">
        <v>11011.33</v>
      </c>
      <c r="E62" s="268">
        <v>11209.67</v>
      </c>
      <c r="F62" s="268">
        <v>12490.52</v>
      </c>
      <c r="G62" s="268">
        <v>3122.63</v>
      </c>
      <c r="H62" s="268">
        <v>3122.63</v>
      </c>
      <c r="I62" s="268">
        <v>3122.63</v>
      </c>
      <c r="J62" s="268">
        <v>3122.63</v>
      </c>
      <c r="K62" s="46">
        <f>SUM(G62:J62)</f>
        <v>12490.52</v>
      </c>
      <c r="L62" s="64"/>
    </row>
    <row r="63" spans="1:12" s="58" customFormat="1" ht="29.25" customHeight="1" x14ac:dyDescent="0.2">
      <c r="A63" s="322" t="s">
        <v>245</v>
      </c>
      <c r="B63" s="323"/>
      <c r="C63" s="324">
        <f t="shared" ref="C63:J63" si="5">C62-C64</f>
        <v>7710.67</v>
      </c>
      <c r="D63" s="325">
        <f t="shared" si="5"/>
        <v>6611.33</v>
      </c>
      <c r="E63" s="324">
        <f t="shared" si="5"/>
        <v>8048.67</v>
      </c>
      <c r="F63" s="325">
        <f t="shared" si="5"/>
        <v>8490.52</v>
      </c>
      <c r="G63" s="324">
        <f t="shared" si="5"/>
        <v>2122.63</v>
      </c>
      <c r="H63" s="324">
        <f t="shared" si="5"/>
        <v>2122.63</v>
      </c>
      <c r="I63" s="324">
        <f t="shared" si="5"/>
        <v>2122.63</v>
      </c>
      <c r="J63" s="326">
        <f t="shared" si="5"/>
        <v>2122.63</v>
      </c>
      <c r="K63" s="72">
        <f>SUM(G63:J63)</f>
        <v>8490.52</v>
      </c>
    </row>
    <row r="64" spans="1:12" s="58" customFormat="1" ht="29.25" customHeight="1" thickBot="1" x14ac:dyDescent="0.25">
      <c r="A64" s="337" t="s">
        <v>246</v>
      </c>
      <c r="B64" s="338"/>
      <c r="C64" s="279">
        <v>2841.43</v>
      </c>
      <c r="D64" s="282">
        <v>4400</v>
      </c>
      <c r="E64" s="280">
        <f>SUM(E65:E68)</f>
        <v>3161</v>
      </c>
      <c r="F64" s="282">
        <v>4000</v>
      </c>
      <c r="G64" s="280">
        <v>1000</v>
      </c>
      <c r="H64" s="280">
        <v>1000</v>
      </c>
      <c r="I64" s="280">
        <v>1000</v>
      </c>
      <c r="J64" s="281">
        <v>1000</v>
      </c>
      <c r="K64" s="305">
        <v>0.41420000000000001</v>
      </c>
    </row>
    <row r="65" spans="1:12" s="58" customFormat="1" ht="29.25" customHeight="1" x14ac:dyDescent="0.2">
      <c r="A65" s="276" t="s">
        <v>272</v>
      </c>
      <c r="B65" s="277"/>
      <c r="C65" s="327">
        <v>1382.48</v>
      </c>
      <c r="D65" s="362">
        <v>1817</v>
      </c>
      <c r="E65" s="327">
        <v>809.5</v>
      </c>
      <c r="F65" s="328">
        <v>1741</v>
      </c>
      <c r="G65" s="278">
        <v>435.25</v>
      </c>
      <c r="H65" s="278">
        <v>435.25</v>
      </c>
      <c r="I65" s="278">
        <v>435.25</v>
      </c>
      <c r="J65" s="278">
        <v>435.25</v>
      </c>
      <c r="K65" s="72">
        <f>SUM(G65:J65)</f>
        <v>1741</v>
      </c>
    </row>
    <row r="66" spans="1:12" s="58" customFormat="1" ht="29.25" customHeight="1" x14ac:dyDescent="0.2">
      <c r="A66" s="262" t="s">
        <v>271</v>
      </c>
      <c r="B66" s="264"/>
      <c r="C66" s="329">
        <v>268.89999999999998</v>
      </c>
      <c r="D66" s="363">
        <v>400</v>
      </c>
      <c r="E66" s="329">
        <v>168.5</v>
      </c>
      <c r="F66" s="330">
        <v>335</v>
      </c>
      <c r="G66" s="263">
        <v>83.75</v>
      </c>
      <c r="H66" s="263">
        <v>83.75</v>
      </c>
      <c r="I66" s="263">
        <v>83.75</v>
      </c>
      <c r="J66" s="263">
        <v>83.75</v>
      </c>
      <c r="K66" s="72">
        <f>SUM(G66:J66)</f>
        <v>335</v>
      </c>
    </row>
    <row r="67" spans="1:12" s="58" customFormat="1" ht="29.25" customHeight="1" x14ac:dyDescent="0.2">
      <c r="A67" s="262" t="s">
        <v>270</v>
      </c>
      <c r="B67" s="264"/>
      <c r="C67" s="329">
        <v>956.98</v>
      </c>
      <c r="D67" s="363">
        <v>1853</v>
      </c>
      <c r="E67" s="329">
        <v>1853</v>
      </c>
      <c r="F67" s="330">
        <v>1524</v>
      </c>
      <c r="G67" s="263">
        <v>381</v>
      </c>
      <c r="H67" s="263">
        <v>381</v>
      </c>
      <c r="I67" s="263">
        <v>381</v>
      </c>
      <c r="J67" s="263">
        <v>381</v>
      </c>
      <c r="K67" s="72">
        <f>SUM(G67:J67)</f>
        <v>1524</v>
      </c>
    </row>
    <row r="68" spans="1:12" s="58" customFormat="1" ht="29.25" customHeight="1" thickBot="1" x14ac:dyDescent="0.25">
      <c r="A68" s="339" t="s">
        <v>269</v>
      </c>
      <c r="B68" s="340"/>
      <c r="C68" s="321">
        <v>233.07</v>
      </c>
      <c r="D68" s="364">
        <v>330</v>
      </c>
      <c r="E68" s="321">
        <v>330</v>
      </c>
      <c r="F68" s="341">
        <v>400</v>
      </c>
      <c r="G68" s="342">
        <v>100</v>
      </c>
      <c r="H68" s="342">
        <v>100</v>
      </c>
      <c r="I68" s="342">
        <v>100</v>
      </c>
      <c r="J68" s="342">
        <v>100</v>
      </c>
      <c r="K68" s="72">
        <f>SUM(G68:J68)</f>
        <v>400</v>
      </c>
    </row>
    <row r="69" spans="1:12" ht="32.25" customHeight="1" thickBot="1" x14ac:dyDescent="0.3">
      <c r="A69" s="346" t="s">
        <v>44</v>
      </c>
      <c r="B69" s="317" t="s">
        <v>51</v>
      </c>
      <c r="C69" s="347">
        <f>C74</f>
        <v>2156.02</v>
      </c>
      <c r="D69" s="347">
        <v>2287.1</v>
      </c>
      <c r="E69" s="347">
        <f>E74</f>
        <v>2600</v>
      </c>
      <c r="F69" s="347">
        <f>SUM(G69:J69)</f>
        <v>2734.0599999999995</v>
      </c>
      <c r="G69" s="347">
        <f>G74</f>
        <v>683.50999999999988</v>
      </c>
      <c r="H69" s="347">
        <f>H74</f>
        <v>683.50999999999988</v>
      </c>
      <c r="I69" s="347">
        <f>I74</f>
        <v>683.50999999999988</v>
      </c>
      <c r="J69" s="348">
        <f>J74</f>
        <v>683.53</v>
      </c>
      <c r="K69" s="43">
        <f>SUM(G69:J69)</f>
        <v>2734.0599999999995</v>
      </c>
    </row>
    <row r="70" spans="1:12" ht="36" customHeight="1" x14ac:dyDescent="0.25">
      <c r="A70" s="343" t="s">
        <v>46</v>
      </c>
      <c r="B70" s="344" t="s">
        <v>145</v>
      </c>
      <c r="C70" s="271"/>
      <c r="D70" s="272"/>
      <c r="E70" s="271"/>
      <c r="F70" s="272"/>
      <c r="G70" s="345"/>
      <c r="H70" s="345"/>
      <c r="I70" s="345"/>
      <c r="J70" s="345"/>
    </row>
    <row r="71" spans="1:12" ht="19.5" customHeight="1" x14ac:dyDescent="0.25">
      <c r="A71" s="65" t="s">
        <v>47</v>
      </c>
      <c r="B71" s="95" t="s">
        <v>146</v>
      </c>
      <c r="C71" s="117"/>
      <c r="D71" s="229"/>
      <c r="E71" s="117"/>
      <c r="F71" s="229"/>
      <c r="G71" s="118"/>
      <c r="H71" s="118"/>
      <c r="I71" s="118"/>
      <c r="J71" s="118"/>
    </row>
    <row r="72" spans="1:12" ht="19.5" customHeight="1" x14ac:dyDescent="0.25">
      <c r="A72" s="65" t="s">
        <v>48</v>
      </c>
      <c r="B72" s="95" t="s">
        <v>147</v>
      </c>
      <c r="C72" s="117"/>
      <c r="D72" s="229"/>
      <c r="E72" s="117"/>
      <c r="F72" s="229"/>
      <c r="G72" s="118"/>
      <c r="H72" s="118"/>
      <c r="I72" s="118"/>
      <c r="J72" s="118"/>
    </row>
    <row r="73" spans="1:12" ht="19.5" customHeight="1" thickBot="1" x14ac:dyDescent="0.3">
      <c r="A73" s="306" t="s">
        <v>49</v>
      </c>
      <c r="B73" s="307" t="s">
        <v>148</v>
      </c>
      <c r="C73" s="308"/>
      <c r="D73" s="309"/>
      <c r="E73" s="308"/>
      <c r="F73" s="309"/>
      <c r="G73" s="310"/>
      <c r="H73" s="310"/>
      <c r="I73" s="310"/>
      <c r="J73" s="310"/>
    </row>
    <row r="74" spans="1:12" ht="33" customHeight="1" thickBot="1" x14ac:dyDescent="0.3">
      <c r="A74" s="316" t="s">
        <v>243</v>
      </c>
      <c r="B74" s="317" t="s">
        <v>149</v>
      </c>
      <c r="C74" s="318">
        <v>2156.02</v>
      </c>
      <c r="D74" s="318">
        <v>2287.1</v>
      </c>
      <c r="E74" s="318">
        <f t="shared" ref="E74:J74" si="6">SUM(E75:E96)</f>
        <v>2600</v>
      </c>
      <c r="F74" s="319">
        <f t="shared" si="6"/>
        <v>2734.06</v>
      </c>
      <c r="G74" s="319">
        <f t="shared" si="6"/>
        <v>683.50999999999988</v>
      </c>
      <c r="H74" s="319">
        <f t="shared" si="6"/>
        <v>683.50999999999988</v>
      </c>
      <c r="I74" s="319">
        <f t="shared" si="6"/>
        <v>683.50999999999988</v>
      </c>
      <c r="J74" s="320">
        <f t="shared" si="6"/>
        <v>683.53</v>
      </c>
      <c r="K74" s="43">
        <f>SUM(G74:J74)</f>
        <v>2734.0599999999995</v>
      </c>
    </row>
    <row r="75" spans="1:12" s="58" customFormat="1" ht="18" customHeight="1" x14ac:dyDescent="0.2">
      <c r="A75" s="294" t="s">
        <v>247</v>
      </c>
      <c r="B75" s="311"/>
      <c r="C75" s="312">
        <v>1400.94</v>
      </c>
      <c r="D75" s="313">
        <v>1721.1</v>
      </c>
      <c r="E75" s="312">
        <v>1665.05</v>
      </c>
      <c r="F75" s="314">
        <v>1987.05</v>
      </c>
      <c r="G75" s="315">
        <v>496.76</v>
      </c>
      <c r="H75" s="315">
        <v>496.76</v>
      </c>
      <c r="I75" s="315">
        <v>496.76</v>
      </c>
      <c r="J75" s="315">
        <v>496.77</v>
      </c>
      <c r="K75" s="72">
        <f>SUM(G75:J75)</f>
        <v>1987.05</v>
      </c>
      <c r="L75" s="266"/>
    </row>
    <row r="76" spans="1:12" s="58" customFormat="1" ht="18" customHeight="1" x14ac:dyDescent="0.2">
      <c r="A76" s="295" t="s">
        <v>248</v>
      </c>
      <c r="B76" s="289"/>
      <c r="C76" s="290">
        <v>311.25</v>
      </c>
      <c r="D76" s="291">
        <v>378.6</v>
      </c>
      <c r="E76" s="290">
        <v>371.34</v>
      </c>
      <c r="F76" s="292">
        <v>437.1</v>
      </c>
      <c r="G76" s="293">
        <v>109.28</v>
      </c>
      <c r="H76" s="293">
        <v>109.28</v>
      </c>
      <c r="I76" s="293">
        <v>109.27</v>
      </c>
      <c r="J76" s="293">
        <v>109.27</v>
      </c>
      <c r="K76" s="72">
        <f>SUM(G76:J76)</f>
        <v>437.09999999999997</v>
      </c>
      <c r="L76" s="266"/>
    </row>
    <row r="77" spans="1:12" s="58" customFormat="1" ht="18" customHeight="1" x14ac:dyDescent="0.2">
      <c r="A77" s="296" t="s">
        <v>249</v>
      </c>
      <c r="B77" s="289"/>
      <c r="C77" s="290">
        <v>15.01</v>
      </c>
      <c r="D77" s="291"/>
      <c r="E77" s="290">
        <v>21.83</v>
      </c>
      <c r="F77" s="292">
        <v>14</v>
      </c>
      <c r="G77" s="293">
        <v>3.5</v>
      </c>
      <c r="H77" s="293">
        <v>3.5</v>
      </c>
      <c r="I77" s="293">
        <v>3.5</v>
      </c>
      <c r="J77" s="293">
        <v>3.5</v>
      </c>
      <c r="K77" s="72"/>
      <c r="L77" s="266"/>
    </row>
    <row r="78" spans="1:12" s="58" customFormat="1" ht="18" customHeight="1" x14ac:dyDescent="0.2">
      <c r="A78" s="297" t="s">
        <v>250</v>
      </c>
      <c r="B78" s="289"/>
      <c r="C78" s="290"/>
      <c r="D78" s="291"/>
      <c r="E78" s="290"/>
      <c r="F78" s="292">
        <v>0.5</v>
      </c>
      <c r="G78" s="293">
        <v>0.12</v>
      </c>
      <c r="H78" s="293">
        <v>0.12</v>
      </c>
      <c r="I78" s="293">
        <v>0.13</v>
      </c>
      <c r="J78" s="293">
        <v>0.13</v>
      </c>
      <c r="K78" s="72">
        <f>SUM(G78:J78)</f>
        <v>0.5</v>
      </c>
      <c r="L78" s="266"/>
    </row>
    <row r="79" spans="1:12" s="58" customFormat="1" ht="18" customHeight="1" x14ac:dyDescent="0.2">
      <c r="A79" s="300" t="s">
        <v>251</v>
      </c>
      <c r="B79" s="289"/>
      <c r="C79" s="290">
        <v>1.91</v>
      </c>
      <c r="D79" s="291"/>
      <c r="E79" s="290">
        <v>11.88</v>
      </c>
      <c r="F79" s="292">
        <v>15</v>
      </c>
      <c r="G79" s="293">
        <v>3.75</v>
      </c>
      <c r="H79" s="293">
        <v>3.75</v>
      </c>
      <c r="I79" s="293">
        <v>3.75</v>
      </c>
      <c r="J79" s="293">
        <v>3.75</v>
      </c>
      <c r="K79" s="72"/>
      <c r="L79" s="266"/>
    </row>
    <row r="80" spans="1:12" s="58" customFormat="1" ht="18" customHeight="1" x14ac:dyDescent="0.2">
      <c r="A80" s="301" t="s">
        <v>252</v>
      </c>
      <c r="B80" s="289"/>
      <c r="C80" s="290">
        <v>9.3800000000000008</v>
      </c>
      <c r="D80" s="291">
        <v>5</v>
      </c>
      <c r="E80" s="290">
        <v>9.6300000000000008</v>
      </c>
      <c r="F80" s="292">
        <v>10</v>
      </c>
      <c r="G80" s="293">
        <v>2.5</v>
      </c>
      <c r="H80" s="293">
        <v>2.5</v>
      </c>
      <c r="I80" s="293">
        <v>2.5</v>
      </c>
      <c r="J80" s="293">
        <v>2.5</v>
      </c>
      <c r="K80" s="72"/>
      <c r="L80" s="266"/>
    </row>
    <row r="81" spans="1:12" s="58" customFormat="1" ht="18" customHeight="1" x14ac:dyDescent="0.2">
      <c r="A81" s="302" t="s">
        <v>253</v>
      </c>
      <c r="B81" s="289"/>
      <c r="C81" s="290">
        <v>0.2</v>
      </c>
      <c r="D81" s="291">
        <v>0.4</v>
      </c>
      <c r="E81" s="290"/>
      <c r="F81" s="292"/>
      <c r="G81" s="293"/>
      <c r="H81" s="293"/>
      <c r="I81" s="293"/>
      <c r="J81" s="293"/>
      <c r="K81" s="72"/>
      <c r="L81" s="266"/>
    </row>
    <row r="82" spans="1:12" s="58" customFormat="1" ht="18" customHeight="1" x14ac:dyDescent="0.2">
      <c r="A82" s="302" t="s">
        <v>254</v>
      </c>
      <c r="B82" s="289"/>
      <c r="C82" s="290">
        <v>2.66</v>
      </c>
      <c r="D82" s="291"/>
      <c r="E82" s="290"/>
      <c r="F82" s="292"/>
      <c r="G82" s="293"/>
      <c r="H82" s="293"/>
      <c r="I82" s="293"/>
      <c r="J82" s="293"/>
      <c r="K82" s="72"/>
      <c r="L82" s="266"/>
    </row>
    <row r="83" spans="1:12" s="58" customFormat="1" ht="18" customHeight="1" x14ac:dyDescent="0.2">
      <c r="A83" s="302" t="s">
        <v>255</v>
      </c>
      <c r="B83" s="289"/>
      <c r="C83" s="290">
        <v>5.99</v>
      </c>
      <c r="D83" s="291">
        <v>6</v>
      </c>
      <c r="E83" s="290"/>
      <c r="F83" s="292"/>
      <c r="G83" s="293"/>
      <c r="H83" s="293"/>
      <c r="I83" s="293"/>
      <c r="J83" s="293"/>
      <c r="K83" s="72"/>
      <c r="L83" s="266"/>
    </row>
    <row r="84" spans="1:12" s="58" customFormat="1" ht="18" customHeight="1" x14ac:dyDescent="0.2">
      <c r="A84" s="302" t="s">
        <v>256</v>
      </c>
      <c r="B84" s="289"/>
      <c r="C84" s="290"/>
      <c r="D84" s="291"/>
      <c r="E84" s="290">
        <v>3.23</v>
      </c>
      <c r="F84" s="292">
        <v>1.5</v>
      </c>
      <c r="G84" s="293">
        <v>0.38</v>
      </c>
      <c r="H84" s="293">
        <v>0.38</v>
      </c>
      <c r="I84" s="293">
        <v>0.37</v>
      </c>
      <c r="J84" s="293">
        <v>0.37</v>
      </c>
      <c r="K84" s="72"/>
      <c r="L84" s="266"/>
    </row>
    <row r="85" spans="1:12" s="58" customFormat="1" ht="18" customHeight="1" x14ac:dyDescent="0.2">
      <c r="A85" s="301" t="s">
        <v>257</v>
      </c>
      <c r="B85" s="289"/>
      <c r="C85" s="290">
        <v>21.23</v>
      </c>
      <c r="D85" s="291"/>
      <c r="E85" s="290">
        <v>163.26</v>
      </c>
      <c r="F85" s="292">
        <v>70.66</v>
      </c>
      <c r="G85" s="293">
        <v>17.66</v>
      </c>
      <c r="H85" s="293">
        <v>17.66</v>
      </c>
      <c r="I85" s="293">
        <v>17.670000000000002</v>
      </c>
      <c r="J85" s="293">
        <v>17.670000000000002</v>
      </c>
      <c r="K85" s="72">
        <f>SUM(G85:J85)</f>
        <v>70.66</v>
      </c>
      <c r="L85" s="266"/>
    </row>
    <row r="86" spans="1:12" s="58" customFormat="1" ht="18" customHeight="1" x14ac:dyDescent="0.2">
      <c r="A86" s="303" t="s">
        <v>258</v>
      </c>
      <c r="B86" s="289"/>
      <c r="C86" s="290"/>
      <c r="D86" s="291"/>
      <c r="E86" s="290">
        <v>9.32</v>
      </c>
      <c r="F86" s="292"/>
      <c r="G86" s="293"/>
      <c r="H86" s="293"/>
      <c r="I86" s="293"/>
      <c r="J86" s="293"/>
      <c r="K86" s="72"/>
      <c r="L86" s="266"/>
    </row>
    <row r="87" spans="1:12" s="58" customFormat="1" ht="18" customHeight="1" x14ac:dyDescent="0.2">
      <c r="A87" s="304" t="s">
        <v>259</v>
      </c>
      <c r="B87" s="289"/>
      <c r="C87" s="290">
        <v>230.99</v>
      </c>
      <c r="D87" s="291">
        <v>2</v>
      </c>
      <c r="E87" s="290">
        <v>172.87</v>
      </c>
      <c r="F87" s="292">
        <v>10</v>
      </c>
      <c r="G87" s="293">
        <v>2.5</v>
      </c>
      <c r="H87" s="293">
        <v>2.5</v>
      </c>
      <c r="I87" s="293">
        <v>2.5</v>
      </c>
      <c r="J87" s="293">
        <v>2.5</v>
      </c>
      <c r="K87" s="72"/>
      <c r="L87" s="266"/>
    </row>
    <row r="88" spans="1:12" s="58" customFormat="1" ht="18" customHeight="1" x14ac:dyDescent="0.2">
      <c r="A88" s="300" t="s">
        <v>260</v>
      </c>
      <c r="B88" s="289"/>
      <c r="C88" s="290">
        <v>97</v>
      </c>
      <c r="D88" s="291">
        <v>110</v>
      </c>
      <c r="E88" s="290">
        <v>115.27</v>
      </c>
      <c r="F88" s="292">
        <v>130</v>
      </c>
      <c r="G88" s="293">
        <v>32.5</v>
      </c>
      <c r="H88" s="293">
        <v>32.5</v>
      </c>
      <c r="I88" s="293">
        <v>32.5</v>
      </c>
      <c r="J88" s="293">
        <v>32.5</v>
      </c>
      <c r="K88" s="72">
        <f>SUM(G88:J88)</f>
        <v>130</v>
      </c>
      <c r="L88" s="266"/>
    </row>
    <row r="89" spans="1:12" s="58" customFormat="1" ht="18" customHeight="1" x14ac:dyDescent="0.2">
      <c r="A89" s="300" t="s">
        <v>261</v>
      </c>
      <c r="B89" s="289"/>
      <c r="C89" s="290">
        <v>3.76</v>
      </c>
      <c r="D89" s="291">
        <v>3</v>
      </c>
      <c r="E89" s="290">
        <v>3.98</v>
      </c>
      <c r="F89" s="292">
        <v>4</v>
      </c>
      <c r="G89" s="293">
        <v>1</v>
      </c>
      <c r="H89" s="293">
        <v>1</v>
      </c>
      <c r="I89" s="293">
        <v>1</v>
      </c>
      <c r="J89" s="293">
        <v>1</v>
      </c>
      <c r="K89" s="72"/>
      <c r="L89" s="266"/>
    </row>
    <row r="90" spans="1:12" s="58" customFormat="1" ht="18" customHeight="1" x14ac:dyDescent="0.2">
      <c r="A90" s="300" t="s">
        <v>262</v>
      </c>
      <c r="B90" s="283"/>
      <c r="C90" s="284">
        <v>2.67</v>
      </c>
      <c r="D90" s="285">
        <v>2.5</v>
      </c>
      <c r="E90" s="284"/>
      <c r="F90" s="286"/>
      <c r="G90" s="287"/>
      <c r="H90" s="287"/>
      <c r="I90" s="287"/>
      <c r="J90" s="288"/>
      <c r="K90" s="72"/>
      <c r="L90" s="266"/>
    </row>
    <row r="91" spans="1:12" s="58" customFormat="1" ht="18" customHeight="1" x14ac:dyDescent="0.2">
      <c r="A91" s="301" t="s">
        <v>263</v>
      </c>
      <c r="B91" s="289"/>
      <c r="C91" s="290">
        <v>0.93</v>
      </c>
      <c r="D91" s="291">
        <v>1.5</v>
      </c>
      <c r="E91" s="290">
        <v>3.79</v>
      </c>
      <c r="F91" s="292">
        <v>4</v>
      </c>
      <c r="G91" s="293">
        <v>1</v>
      </c>
      <c r="H91" s="293">
        <v>1</v>
      </c>
      <c r="I91" s="293">
        <v>1</v>
      </c>
      <c r="J91" s="293">
        <v>1</v>
      </c>
      <c r="K91" s="72"/>
      <c r="L91" s="266"/>
    </row>
    <row r="92" spans="1:12" s="58" customFormat="1" ht="18" customHeight="1" x14ac:dyDescent="0.2">
      <c r="A92" s="302" t="s">
        <v>264</v>
      </c>
      <c r="B92" s="289"/>
      <c r="C92" s="290"/>
      <c r="D92" s="291">
        <v>2.5</v>
      </c>
      <c r="E92" s="290">
        <v>1.93</v>
      </c>
      <c r="F92" s="292">
        <v>2.25</v>
      </c>
      <c r="G92" s="293">
        <v>0.56000000000000005</v>
      </c>
      <c r="H92" s="293">
        <v>0.56000000000000005</v>
      </c>
      <c r="I92" s="293">
        <v>0.56000000000000005</v>
      </c>
      <c r="J92" s="293">
        <v>0.56999999999999995</v>
      </c>
      <c r="K92" s="72">
        <f>SUM(G92:J92)</f>
        <v>2.25</v>
      </c>
      <c r="L92" s="266"/>
    </row>
    <row r="93" spans="1:12" s="58" customFormat="1" ht="18" customHeight="1" x14ac:dyDescent="0.2">
      <c r="A93" s="302" t="s">
        <v>265</v>
      </c>
      <c r="B93" s="289"/>
      <c r="C93" s="290">
        <v>1.1299999999999999</v>
      </c>
      <c r="D93" s="291">
        <v>4.5</v>
      </c>
      <c r="E93" s="290">
        <v>9.77</v>
      </c>
      <c r="F93" s="292">
        <v>10</v>
      </c>
      <c r="G93" s="293">
        <v>2.5</v>
      </c>
      <c r="H93" s="293">
        <v>2.5</v>
      </c>
      <c r="I93" s="293">
        <v>2.5</v>
      </c>
      <c r="J93" s="293">
        <v>2.5</v>
      </c>
      <c r="K93" s="72"/>
      <c r="L93" s="266"/>
    </row>
    <row r="94" spans="1:12" s="58" customFormat="1" ht="18" customHeight="1" x14ac:dyDescent="0.2">
      <c r="A94" s="298" t="s">
        <v>266</v>
      </c>
      <c r="B94" s="289"/>
      <c r="C94" s="290">
        <v>25.34</v>
      </c>
      <c r="D94" s="291">
        <v>25</v>
      </c>
      <c r="E94" s="290">
        <v>26.72</v>
      </c>
      <c r="F94" s="292">
        <v>26</v>
      </c>
      <c r="G94" s="293">
        <v>6.5</v>
      </c>
      <c r="H94" s="293">
        <v>6.5</v>
      </c>
      <c r="I94" s="293">
        <v>6.5</v>
      </c>
      <c r="J94" s="293">
        <v>6.5</v>
      </c>
      <c r="K94" s="72">
        <f>SUM(G94:J94)</f>
        <v>26</v>
      </c>
      <c r="L94" s="266"/>
    </row>
    <row r="95" spans="1:12" s="58" customFormat="1" ht="18" customHeight="1" x14ac:dyDescent="0.2">
      <c r="A95" s="299" t="s">
        <v>267</v>
      </c>
      <c r="B95" s="289"/>
      <c r="C95" s="290">
        <v>1.27</v>
      </c>
      <c r="D95" s="291">
        <v>2</v>
      </c>
      <c r="E95" s="290">
        <v>8.5500000000000007</v>
      </c>
      <c r="F95" s="292">
        <v>10</v>
      </c>
      <c r="G95" s="293">
        <v>2.5</v>
      </c>
      <c r="H95" s="293">
        <v>2.5</v>
      </c>
      <c r="I95" s="293">
        <v>2.5</v>
      </c>
      <c r="J95" s="293">
        <v>2.5</v>
      </c>
      <c r="K95" s="72"/>
      <c r="L95" s="266"/>
    </row>
    <row r="96" spans="1:12" s="58" customFormat="1" ht="15.75" customHeight="1" thickBot="1" x14ac:dyDescent="0.25">
      <c r="A96" s="331" t="s">
        <v>268</v>
      </c>
      <c r="B96" s="332"/>
      <c r="C96" s="333">
        <v>24.36</v>
      </c>
      <c r="D96" s="334">
        <v>23</v>
      </c>
      <c r="E96" s="333">
        <v>1.58</v>
      </c>
      <c r="F96" s="335">
        <v>2</v>
      </c>
      <c r="G96" s="336">
        <v>0.5</v>
      </c>
      <c r="H96" s="336">
        <v>0.5</v>
      </c>
      <c r="I96" s="336">
        <v>0.5</v>
      </c>
      <c r="J96" s="336">
        <v>0.5</v>
      </c>
      <c r="K96" s="72"/>
      <c r="L96" s="266"/>
    </row>
    <row r="97" spans="1:11" ht="19.5" customHeight="1" x14ac:dyDescent="0.25">
      <c r="A97" s="269" t="s">
        <v>186</v>
      </c>
      <c r="B97" s="270" t="s">
        <v>52</v>
      </c>
      <c r="C97" s="271"/>
      <c r="D97" s="272"/>
      <c r="E97" s="271"/>
      <c r="F97" s="272"/>
      <c r="G97" s="273"/>
      <c r="H97" s="273"/>
      <c r="I97" s="273"/>
      <c r="J97" s="273"/>
    </row>
    <row r="98" spans="1:11" ht="18.75" customHeight="1" x14ac:dyDescent="0.25">
      <c r="A98" s="59" t="s">
        <v>187</v>
      </c>
      <c r="B98" s="95" t="s">
        <v>53</v>
      </c>
      <c r="C98" s="117"/>
      <c r="D98" s="229"/>
      <c r="E98" s="117"/>
      <c r="F98" s="229"/>
      <c r="G98" s="116"/>
      <c r="H98" s="116"/>
      <c r="I98" s="116"/>
      <c r="J98" s="116"/>
    </row>
    <row r="99" spans="1:11" ht="19.5" customHeight="1" x14ac:dyDescent="0.25">
      <c r="A99" s="59" t="s">
        <v>188</v>
      </c>
      <c r="B99" s="95" t="s">
        <v>54</v>
      </c>
      <c r="C99" s="117"/>
      <c r="D99" s="229"/>
      <c r="E99" s="117"/>
      <c r="F99" s="229"/>
      <c r="G99" s="116"/>
      <c r="H99" s="116"/>
      <c r="I99" s="116"/>
      <c r="J99" s="116"/>
    </row>
    <row r="100" spans="1:11" ht="20.25" customHeight="1" x14ac:dyDescent="0.25">
      <c r="A100" s="59" t="s">
        <v>189</v>
      </c>
      <c r="B100" s="95" t="s">
        <v>56</v>
      </c>
      <c r="C100" s="117"/>
      <c r="D100" s="229"/>
      <c r="E100" s="117"/>
      <c r="F100" s="229"/>
      <c r="G100" s="116"/>
      <c r="H100" s="116"/>
      <c r="I100" s="116"/>
      <c r="J100" s="116"/>
    </row>
    <row r="101" spans="1:11" ht="41.25" customHeight="1" x14ac:dyDescent="0.25">
      <c r="A101" s="167" t="s">
        <v>223</v>
      </c>
      <c r="B101" s="168" t="s">
        <v>58</v>
      </c>
      <c r="C101" s="203">
        <v>3398.6</v>
      </c>
      <c r="D101" s="203">
        <v>1776.5</v>
      </c>
      <c r="E101" s="203">
        <v>554.29999999999995</v>
      </c>
      <c r="F101" s="259">
        <v>577.39</v>
      </c>
      <c r="G101" s="210">
        <v>144.35</v>
      </c>
      <c r="H101" s="210">
        <v>144.35</v>
      </c>
      <c r="I101" s="210">
        <v>144.35</v>
      </c>
      <c r="J101" s="210">
        <v>144.34</v>
      </c>
      <c r="K101" s="101">
        <f>SUM(G101:J101)</f>
        <v>577.39</v>
      </c>
    </row>
    <row r="102" spans="1:11" ht="24" customHeight="1" x14ac:dyDescent="0.25">
      <c r="A102" s="165" t="s">
        <v>55</v>
      </c>
      <c r="B102" s="159" t="s">
        <v>60</v>
      </c>
      <c r="C102" s="166">
        <v>36.700000000000003</v>
      </c>
      <c r="D102" s="166">
        <v>12.04</v>
      </c>
      <c r="E102" s="166">
        <v>12.64</v>
      </c>
      <c r="F102" s="166"/>
      <c r="G102" s="166"/>
      <c r="H102" s="166"/>
      <c r="I102" s="166"/>
      <c r="J102" s="166"/>
      <c r="K102" s="122">
        <v>0.18</v>
      </c>
    </row>
    <row r="103" spans="1:11" s="105" customFormat="1" ht="23.25" customHeight="1" x14ac:dyDescent="0.25">
      <c r="A103" s="65" t="s">
        <v>57</v>
      </c>
      <c r="B103" s="95" t="s">
        <v>63</v>
      </c>
      <c r="C103" s="117"/>
      <c r="D103" s="229"/>
      <c r="E103" s="117"/>
      <c r="F103" s="229"/>
      <c r="G103" s="116"/>
      <c r="H103" s="116"/>
      <c r="I103" s="116"/>
      <c r="J103" s="116"/>
      <c r="K103" s="3"/>
    </row>
    <row r="104" spans="1:11" s="70" customFormat="1" ht="40.5" customHeight="1" thickBot="1" x14ac:dyDescent="0.3">
      <c r="A104" s="349" t="s">
        <v>150</v>
      </c>
      <c r="B104" s="350" t="s">
        <v>65</v>
      </c>
      <c r="C104" s="351"/>
      <c r="D104" s="352"/>
      <c r="E104" s="351"/>
      <c r="F104" s="352"/>
      <c r="G104" s="353"/>
      <c r="H104" s="353"/>
      <c r="I104" s="353"/>
      <c r="J104" s="353"/>
      <c r="K104" s="66"/>
    </row>
    <row r="105" spans="1:11" s="58" customFormat="1" ht="36" customHeight="1" thickBot="1" x14ac:dyDescent="0.25">
      <c r="A105" s="358" t="s">
        <v>240</v>
      </c>
      <c r="B105" s="359" t="s">
        <v>67</v>
      </c>
      <c r="C105" s="360">
        <f>C62+C69+C101+C102</f>
        <v>16143.420000000002</v>
      </c>
      <c r="D105" s="360">
        <v>15086.970000000001</v>
      </c>
      <c r="E105" s="360">
        <f t="shared" ref="E105:J105" si="7">E62+E69+E101+E102</f>
        <v>14376.609999999999</v>
      </c>
      <c r="F105" s="360">
        <f t="shared" si="7"/>
        <v>15801.97</v>
      </c>
      <c r="G105" s="360">
        <f t="shared" si="7"/>
        <v>3950.49</v>
      </c>
      <c r="H105" s="360">
        <f t="shared" si="7"/>
        <v>3950.49</v>
      </c>
      <c r="I105" s="360">
        <f t="shared" si="7"/>
        <v>3950.49</v>
      </c>
      <c r="J105" s="361">
        <f t="shared" si="7"/>
        <v>3950.5</v>
      </c>
      <c r="K105" s="72"/>
    </row>
    <row r="106" spans="1:11" s="58" customFormat="1" ht="44.25" customHeight="1" x14ac:dyDescent="0.25">
      <c r="A106" s="354" t="s">
        <v>61</v>
      </c>
      <c r="B106" s="355"/>
      <c r="C106" s="356"/>
      <c r="D106" s="356"/>
      <c r="E106" s="357"/>
      <c r="F106" s="356"/>
      <c r="G106" s="356"/>
      <c r="H106" s="356"/>
      <c r="I106" s="356"/>
      <c r="J106" s="356"/>
      <c r="K106" s="60"/>
    </row>
    <row r="107" spans="1:11" ht="27.75" customHeight="1" x14ac:dyDescent="0.25">
      <c r="A107" s="244" t="s">
        <v>62</v>
      </c>
      <c r="B107" s="245" t="s">
        <v>69</v>
      </c>
      <c r="C107" s="231">
        <f>C45-C62</f>
        <v>-4406.2000000000007</v>
      </c>
      <c r="D107" s="231">
        <v>-2450.1299999999992</v>
      </c>
      <c r="E107" s="231">
        <f t="shared" ref="E107:J107" si="8">E45-E62</f>
        <v>-3271.8999999999996</v>
      </c>
      <c r="F107" s="231">
        <f t="shared" si="8"/>
        <v>-4627.5200000000004</v>
      </c>
      <c r="G107" s="231">
        <f t="shared" si="8"/>
        <v>-1156.8800000000001</v>
      </c>
      <c r="H107" s="231">
        <f t="shared" si="8"/>
        <v>-1156.8800000000001</v>
      </c>
      <c r="I107" s="231">
        <f t="shared" si="8"/>
        <v>-1156.8800000000001</v>
      </c>
      <c r="J107" s="231">
        <f t="shared" si="8"/>
        <v>-1156.8800000000001</v>
      </c>
    </row>
    <row r="108" spans="1:11" ht="40.5" customHeight="1" x14ac:dyDescent="0.25">
      <c r="A108" s="190" t="s">
        <v>64</v>
      </c>
      <c r="B108" s="245" t="s">
        <v>71</v>
      </c>
      <c r="C108" s="232">
        <f>C107+C46+C56-C69-C97-C98</f>
        <v>-2477.2000000000007</v>
      </c>
      <c r="D108" s="232">
        <v>119.77000000000089</v>
      </c>
      <c r="E108" s="232">
        <f t="shared" ref="E108:J108" si="9">E107+E46+E56-E69-E97-E98</f>
        <v>-1493.9599999999996</v>
      </c>
      <c r="F108" s="232">
        <f t="shared" si="9"/>
        <v>-1546.38</v>
      </c>
      <c r="G108" s="232">
        <f t="shared" si="9"/>
        <v>-386.59000000000003</v>
      </c>
      <c r="H108" s="232">
        <f t="shared" si="9"/>
        <v>-386.59000000000003</v>
      </c>
      <c r="I108" s="232">
        <f t="shared" si="9"/>
        <v>-386.59000000000003</v>
      </c>
      <c r="J108" s="232">
        <f t="shared" si="9"/>
        <v>-386.61000000000013</v>
      </c>
    </row>
    <row r="109" spans="1:11" ht="38.25" customHeight="1" x14ac:dyDescent="0.2">
      <c r="A109" s="190" t="s">
        <v>66</v>
      </c>
      <c r="B109" s="245" t="s">
        <v>75</v>
      </c>
      <c r="C109" s="193">
        <f>C108+C52+C53-C99-C100-C101</f>
        <v>203.89999999999918</v>
      </c>
      <c r="D109" s="193">
        <v>50.270000000000891</v>
      </c>
      <c r="E109" s="193">
        <f t="shared" ref="E109:J109" si="10">E108+E52+E53-E99-E100-E101</f>
        <v>70.210000000000264</v>
      </c>
      <c r="F109" s="193">
        <f t="shared" si="10"/>
        <v>0</v>
      </c>
      <c r="G109" s="193">
        <f t="shared" si="10"/>
        <v>0</v>
      </c>
      <c r="H109" s="193">
        <f t="shared" si="10"/>
        <v>0</v>
      </c>
      <c r="I109" s="193">
        <f t="shared" si="10"/>
        <v>0</v>
      </c>
      <c r="J109" s="193">
        <f t="shared" si="10"/>
        <v>0</v>
      </c>
      <c r="K109" s="209">
        <f>SUM(G109:J109)</f>
        <v>0</v>
      </c>
    </row>
    <row r="110" spans="1:11" ht="29.25" customHeight="1" x14ac:dyDescent="0.25">
      <c r="A110" s="65" t="s">
        <v>68</v>
      </c>
      <c r="B110" s="95" t="s">
        <v>77</v>
      </c>
      <c r="C110" s="75"/>
      <c r="D110" s="75"/>
      <c r="E110" s="75"/>
      <c r="F110" s="75"/>
      <c r="G110" s="74"/>
      <c r="H110" s="74"/>
      <c r="I110" s="74"/>
      <c r="J110" s="74"/>
    </row>
    <row r="111" spans="1:11" ht="42" customHeight="1" x14ac:dyDescent="0.25">
      <c r="A111" s="219" t="s">
        <v>70</v>
      </c>
      <c r="B111" s="220" t="s">
        <v>78</v>
      </c>
      <c r="C111" s="221">
        <f t="shared" ref="C111:J111" si="11">C112</f>
        <v>167.19999999999919</v>
      </c>
      <c r="D111" s="221">
        <v>38.230000000000892</v>
      </c>
      <c r="E111" s="221">
        <f t="shared" si="11"/>
        <v>57.570000000000263</v>
      </c>
      <c r="F111" s="221">
        <f t="shared" si="11"/>
        <v>0</v>
      </c>
      <c r="G111" s="221">
        <f t="shared" si="11"/>
        <v>0</v>
      </c>
      <c r="H111" s="221">
        <f t="shared" si="11"/>
        <v>0</v>
      </c>
      <c r="I111" s="221">
        <f t="shared" si="11"/>
        <v>0</v>
      </c>
      <c r="J111" s="221">
        <f t="shared" si="11"/>
        <v>0</v>
      </c>
    </row>
    <row r="112" spans="1:11" ht="21.75" customHeight="1" x14ac:dyDescent="0.2">
      <c r="A112" s="190" t="s">
        <v>72</v>
      </c>
      <c r="B112" s="245" t="s">
        <v>151</v>
      </c>
      <c r="C112" s="233">
        <f>C109+C55-C102-C103-C110</f>
        <v>167.19999999999919</v>
      </c>
      <c r="D112" s="233">
        <v>38.230000000000892</v>
      </c>
      <c r="E112" s="233">
        <f t="shared" ref="E112:J112" si="12">E109+E55-E102-E103-E110</f>
        <v>57.570000000000263</v>
      </c>
      <c r="F112" s="233">
        <f t="shared" si="12"/>
        <v>0</v>
      </c>
      <c r="G112" s="233">
        <f t="shared" si="12"/>
        <v>0</v>
      </c>
      <c r="H112" s="233">
        <f t="shared" si="12"/>
        <v>0</v>
      </c>
      <c r="I112" s="233">
        <f t="shared" si="12"/>
        <v>0</v>
      </c>
      <c r="J112" s="233">
        <f t="shared" si="12"/>
        <v>0</v>
      </c>
      <c r="K112" s="209">
        <f>SUM(G112:J112)</f>
        <v>0</v>
      </c>
    </row>
    <row r="113" spans="1:12" ht="21.75" customHeight="1" x14ac:dyDescent="0.25">
      <c r="A113" s="65" t="s">
        <v>73</v>
      </c>
      <c r="B113" s="95" t="s">
        <v>152</v>
      </c>
      <c r="C113" s="75"/>
      <c r="D113" s="75"/>
      <c r="E113" s="75"/>
      <c r="F113" s="75"/>
      <c r="G113" s="77"/>
      <c r="H113" s="77"/>
      <c r="I113" s="77"/>
      <c r="J113" s="116"/>
    </row>
    <row r="114" spans="1:12" ht="33.75" customHeight="1" x14ac:dyDescent="0.25">
      <c r="A114" s="404" t="s">
        <v>74</v>
      </c>
      <c r="B114" s="404"/>
      <c r="C114" s="404"/>
      <c r="D114" s="404"/>
      <c r="E114" s="404"/>
      <c r="F114" s="404"/>
      <c r="G114" s="404"/>
      <c r="H114" s="404"/>
      <c r="I114" s="404"/>
      <c r="J114" s="404"/>
    </row>
    <row r="115" spans="1:12" s="51" customFormat="1" ht="36" x14ac:dyDescent="0.25">
      <c r="A115" s="171" t="s">
        <v>153</v>
      </c>
      <c r="B115" s="172" t="s">
        <v>80</v>
      </c>
      <c r="C115" s="173">
        <f>C116+C117</f>
        <v>25.079999999999878</v>
      </c>
      <c r="D115" s="173">
        <v>5.7345000000001338</v>
      </c>
      <c r="E115" s="173">
        <f t="shared" ref="E115:J115" si="13">E116+E117</f>
        <v>8.6355000000000395</v>
      </c>
      <c r="F115" s="173">
        <f t="shared" si="13"/>
        <v>0</v>
      </c>
      <c r="G115" s="173">
        <f t="shared" si="13"/>
        <v>0</v>
      </c>
      <c r="H115" s="173">
        <f t="shared" si="13"/>
        <v>0</v>
      </c>
      <c r="I115" s="173">
        <f t="shared" si="13"/>
        <v>0</v>
      </c>
      <c r="J115" s="173">
        <f t="shared" si="13"/>
        <v>0</v>
      </c>
      <c r="K115" s="76"/>
    </row>
    <row r="116" spans="1:12" ht="30" x14ac:dyDescent="0.25">
      <c r="A116" s="174" t="s">
        <v>154</v>
      </c>
      <c r="B116" s="175" t="s">
        <v>155</v>
      </c>
      <c r="C116" s="177"/>
      <c r="D116" s="177"/>
      <c r="E116" s="177"/>
      <c r="F116" s="177"/>
      <c r="G116" s="178"/>
      <c r="H116" s="178"/>
      <c r="I116" s="178"/>
      <c r="J116" s="178"/>
    </row>
    <row r="117" spans="1:12" s="105" customFormat="1" ht="45" x14ac:dyDescent="0.25">
      <c r="A117" s="179" t="s">
        <v>76</v>
      </c>
      <c r="B117" s="180" t="s">
        <v>156</v>
      </c>
      <c r="C117" s="181">
        <f>C111*15%</f>
        <v>25.079999999999878</v>
      </c>
      <c r="D117" s="181">
        <v>5.7345000000001338</v>
      </c>
      <c r="E117" s="181">
        <f t="shared" ref="E117:J117" si="14">E111*15%</f>
        <v>8.6355000000000395</v>
      </c>
      <c r="F117" s="181">
        <f t="shared" si="14"/>
        <v>0</v>
      </c>
      <c r="G117" s="235">
        <f t="shared" si="14"/>
        <v>0</v>
      </c>
      <c r="H117" s="235">
        <f t="shared" si="14"/>
        <v>0</v>
      </c>
      <c r="I117" s="235">
        <f t="shared" si="14"/>
        <v>0</v>
      </c>
      <c r="J117" s="235">
        <f t="shared" si="14"/>
        <v>0</v>
      </c>
      <c r="K117" s="236" t="s">
        <v>214</v>
      </c>
    </row>
    <row r="118" spans="1:12" ht="30" x14ac:dyDescent="0.25">
      <c r="A118" s="65" t="s">
        <v>79</v>
      </c>
      <c r="B118" s="95" t="s">
        <v>82</v>
      </c>
      <c r="C118" s="106">
        <v>0</v>
      </c>
      <c r="D118" s="79"/>
      <c r="E118" s="106">
        <v>0</v>
      </c>
      <c r="F118" s="106"/>
      <c r="G118" s="108"/>
      <c r="H118" s="108"/>
      <c r="I118" s="108"/>
      <c r="J118" s="108"/>
    </row>
    <row r="119" spans="1:12" ht="15.75" customHeight="1" x14ac:dyDescent="0.25">
      <c r="A119" s="65" t="s">
        <v>81</v>
      </c>
      <c r="B119" s="95" t="s">
        <v>85</v>
      </c>
      <c r="C119" s="106">
        <v>0</v>
      </c>
      <c r="D119" s="103"/>
      <c r="E119" s="106">
        <v>0</v>
      </c>
      <c r="F119" s="106"/>
      <c r="G119" s="109"/>
      <c r="H119" s="109"/>
      <c r="I119" s="109"/>
      <c r="J119" s="109"/>
    </row>
    <row r="120" spans="1:12" s="112" customFormat="1" ht="30" x14ac:dyDescent="0.2">
      <c r="A120" s="65" t="s">
        <v>83</v>
      </c>
      <c r="B120" s="256" t="s">
        <v>157</v>
      </c>
      <c r="C120" s="106">
        <v>0</v>
      </c>
      <c r="D120" s="110"/>
      <c r="E120" s="106">
        <v>0</v>
      </c>
      <c r="F120" s="106"/>
      <c r="G120" s="111"/>
      <c r="H120" s="111"/>
      <c r="I120" s="111"/>
      <c r="J120" s="111"/>
    </row>
    <row r="121" spans="1:12" x14ac:dyDescent="0.25">
      <c r="A121" s="65" t="s">
        <v>84</v>
      </c>
      <c r="B121" s="95" t="s">
        <v>86</v>
      </c>
      <c r="C121" s="106">
        <v>0</v>
      </c>
      <c r="D121" s="79"/>
      <c r="E121" s="106">
        <v>0</v>
      </c>
      <c r="F121" s="106"/>
      <c r="G121" s="108"/>
      <c r="H121" s="108"/>
      <c r="I121" s="108"/>
      <c r="J121" s="108"/>
    </row>
    <row r="122" spans="1:12" x14ac:dyDescent="0.25">
      <c r="A122" s="86" t="s">
        <v>158</v>
      </c>
      <c r="B122" s="95" t="s">
        <v>87</v>
      </c>
      <c r="C122" s="106">
        <v>0</v>
      </c>
      <c r="D122" s="79"/>
      <c r="E122" s="106">
        <v>0</v>
      </c>
      <c r="F122" s="106"/>
      <c r="G122" s="108"/>
      <c r="H122" s="108"/>
      <c r="I122" s="108"/>
      <c r="J122" s="108"/>
    </row>
    <row r="123" spans="1:12" x14ac:dyDescent="0.25">
      <c r="A123" s="65" t="s">
        <v>183</v>
      </c>
      <c r="B123" s="95" t="s">
        <v>89</v>
      </c>
      <c r="C123" s="106">
        <v>0</v>
      </c>
      <c r="D123" s="79"/>
      <c r="E123" s="106">
        <v>0</v>
      </c>
      <c r="F123" s="106"/>
      <c r="G123" s="114"/>
      <c r="H123" s="114"/>
      <c r="I123" s="114"/>
      <c r="J123" s="114"/>
    </row>
    <row r="124" spans="1:12" ht="51.75" customHeight="1" x14ac:dyDescent="0.25">
      <c r="A124" s="65" t="s">
        <v>88</v>
      </c>
      <c r="B124" s="95" t="s">
        <v>92</v>
      </c>
      <c r="C124" s="115"/>
      <c r="D124" s="75"/>
      <c r="E124" s="115"/>
      <c r="F124" s="115"/>
      <c r="G124" s="75"/>
      <c r="H124" s="75"/>
      <c r="I124" s="75"/>
      <c r="J124" s="75"/>
    </row>
    <row r="125" spans="1:12" s="51" customFormat="1" ht="39.75" customHeight="1" x14ac:dyDescent="0.25">
      <c r="A125" s="404" t="s">
        <v>90</v>
      </c>
      <c r="B125" s="404"/>
      <c r="C125" s="404"/>
      <c r="D125" s="404"/>
      <c r="E125" s="404"/>
      <c r="F125" s="404"/>
      <c r="G125" s="404"/>
      <c r="H125" s="404"/>
      <c r="I125" s="404"/>
      <c r="J125" s="404"/>
      <c r="K125" s="66"/>
    </row>
    <row r="126" spans="1:12" s="51" customFormat="1" ht="54" x14ac:dyDescent="0.25">
      <c r="A126" s="182" t="s">
        <v>91</v>
      </c>
      <c r="B126" s="183" t="s">
        <v>99</v>
      </c>
      <c r="C126" s="234">
        <f>C127+C128+C129+C130+C133</f>
        <v>1128.2599999999998</v>
      </c>
      <c r="D126" s="234">
        <v>1062.7745</v>
      </c>
      <c r="E126" s="234">
        <f t="shared" ref="E126:J126" si="15">E127+E128+E129+E130+E133</f>
        <v>1464.5754999999999</v>
      </c>
      <c r="F126" s="234">
        <f t="shared" si="15"/>
        <v>1600</v>
      </c>
      <c r="G126" s="234">
        <f t="shared" si="15"/>
        <v>400</v>
      </c>
      <c r="H126" s="234">
        <f t="shared" si="15"/>
        <v>400</v>
      </c>
      <c r="I126" s="234">
        <f t="shared" si="15"/>
        <v>400</v>
      </c>
      <c r="J126" s="234">
        <f t="shared" si="15"/>
        <v>400</v>
      </c>
      <c r="K126" s="52"/>
    </row>
    <row r="127" spans="1:12" ht="23.25" customHeight="1" x14ac:dyDescent="0.25">
      <c r="A127" s="184" t="s">
        <v>219</v>
      </c>
      <c r="B127" s="185" t="s">
        <v>101</v>
      </c>
      <c r="C127" s="238">
        <f>C102</f>
        <v>36.700000000000003</v>
      </c>
      <c r="D127" s="238">
        <v>12.04</v>
      </c>
      <c r="E127" s="238">
        <f t="shared" ref="E127:J127" si="16">E102</f>
        <v>12.64</v>
      </c>
      <c r="F127" s="238">
        <f t="shared" si="16"/>
        <v>0</v>
      </c>
      <c r="G127" s="238">
        <f t="shared" si="16"/>
        <v>0</v>
      </c>
      <c r="H127" s="238">
        <f t="shared" si="16"/>
        <v>0</v>
      </c>
      <c r="I127" s="238">
        <f t="shared" si="16"/>
        <v>0</v>
      </c>
      <c r="J127" s="238">
        <f t="shared" si="16"/>
        <v>0</v>
      </c>
      <c r="K127" s="101">
        <v>0.18</v>
      </c>
      <c r="L127" s="102"/>
    </row>
    <row r="128" spans="1:12" ht="21" customHeight="1" x14ac:dyDescent="0.25">
      <c r="A128" s="53" t="s">
        <v>93</v>
      </c>
      <c r="B128" s="256" t="s">
        <v>103</v>
      </c>
      <c r="C128" s="103"/>
      <c r="D128" s="103"/>
      <c r="E128" s="103"/>
      <c r="F128" s="103"/>
      <c r="G128" s="77"/>
      <c r="H128" s="77"/>
      <c r="I128" s="77"/>
      <c r="J128" s="77"/>
    </row>
    <row r="129" spans="1:19" ht="52.5" customHeight="1" x14ac:dyDescent="0.25">
      <c r="A129" s="186" t="s">
        <v>94</v>
      </c>
      <c r="B129" s="185" t="s">
        <v>105</v>
      </c>
      <c r="C129" s="240">
        <v>567.29999999999995</v>
      </c>
      <c r="D129" s="240">
        <v>520</v>
      </c>
      <c r="E129" s="240">
        <v>733</v>
      </c>
      <c r="F129" s="240">
        <f>SUM(G129:J129)</f>
        <v>800</v>
      </c>
      <c r="G129" s="240">
        <v>200</v>
      </c>
      <c r="H129" s="240">
        <v>200</v>
      </c>
      <c r="I129" s="240">
        <v>200</v>
      </c>
      <c r="J129" s="240">
        <v>200</v>
      </c>
      <c r="K129" s="405" t="s">
        <v>225</v>
      </c>
      <c r="L129" s="406"/>
      <c r="M129" s="214"/>
      <c r="N129" s="215"/>
      <c r="O129" s="214"/>
      <c r="P129" s="214"/>
      <c r="Q129" s="214"/>
      <c r="R129" s="214"/>
      <c r="S129" s="214"/>
    </row>
    <row r="130" spans="1:19" ht="30" x14ac:dyDescent="0.25">
      <c r="A130" s="53" t="s">
        <v>95</v>
      </c>
      <c r="B130" s="256" t="s">
        <v>159</v>
      </c>
      <c r="C130" s="103"/>
      <c r="D130" s="103"/>
      <c r="E130" s="103"/>
      <c r="F130" s="103"/>
      <c r="G130" s="77"/>
      <c r="H130" s="77"/>
      <c r="I130" s="77"/>
      <c r="J130" s="77"/>
    </row>
    <row r="131" spans="1:19" x14ac:dyDescent="0.25">
      <c r="A131" s="53" t="s">
        <v>96</v>
      </c>
      <c r="B131" s="256" t="s">
        <v>160</v>
      </c>
      <c r="C131" s="103"/>
      <c r="D131" s="103"/>
      <c r="E131" s="103"/>
      <c r="F131" s="103"/>
      <c r="G131" s="77"/>
      <c r="H131" s="77"/>
      <c r="I131" s="77"/>
      <c r="J131" s="77"/>
    </row>
    <row r="132" spans="1:19" x14ac:dyDescent="0.25">
      <c r="A132" s="53" t="s">
        <v>97</v>
      </c>
      <c r="B132" s="256" t="s">
        <v>161</v>
      </c>
      <c r="C132" s="103"/>
      <c r="D132" s="103"/>
      <c r="E132" s="103"/>
      <c r="F132" s="103"/>
      <c r="G132" s="77"/>
      <c r="H132" s="77"/>
      <c r="I132" s="77"/>
      <c r="J132" s="77"/>
    </row>
    <row r="133" spans="1:19" ht="25.5" customHeight="1" x14ac:dyDescent="0.25">
      <c r="A133" s="218" t="s">
        <v>224</v>
      </c>
      <c r="B133" s="185" t="s">
        <v>162</v>
      </c>
      <c r="C133" s="240">
        <f>SUM(C134:C135)</f>
        <v>524.25999999999988</v>
      </c>
      <c r="D133" s="238">
        <v>530.73450000000014</v>
      </c>
      <c r="E133" s="240">
        <f t="shared" ref="E133:J133" si="17">SUM(E134:E135)</f>
        <v>718.93550000000005</v>
      </c>
      <c r="F133" s="238">
        <f t="shared" si="17"/>
        <v>800</v>
      </c>
      <c r="G133" s="238">
        <f t="shared" si="17"/>
        <v>200</v>
      </c>
      <c r="H133" s="238">
        <f t="shared" si="17"/>
        <v>200</v>
      </c>
      <c r="I133" s="238">
        <f t="shared" si="17"/>
        <v>200</v>
      </c>
      <c r="J133" s="238">
        <f t="shared" si="17"/>
        <v>200</v>
      </c>
      <c r="K133" s="101">
        <f>SUM(G133:J133)</f>
        <v>800</v>
      </c>
      <c r="L133" s="104"/>
    </row>
    <row r="134" spans="1:19" ht="30" x14ac:dyDescent="0.25">
      <c r="A134" s="184" t="s">
        <v>163</v>
      </c>
      <c r="B134" s="185" t="s">
        <v>164</v>
      </c>
      <c r="C134" s="187">
        <f>C117</f>
        <v>25.079999999999878</v>
      </c>
      <c r="D134" s="187">
        <v>5.7345000000001338</v>
      </c>
      <c r="E134" s="187">
        <f t="shared" ref="E134:J134" si="18">E117</f>
        <v>8.6355000000000395</v>
      </c>
      <c r="F134" s="187">
        <f t="shared" si="18"/>
        <v>0</v>
      </c>
      <c r="G134" s="187">
        <f t="shared" si="18"/>
        <v>0</v>
      </c>
      <c r="H134" s="187">
        <f t="shared" si="18"/>
        <v>0</v>
      </c>
      <c r="I134" s="187">
        <f t="shared" si="18"/>
        <v>0</v>
      </c>
      <c r="J134" s="187">
        <f t="shared" si="18"/>
        <v>0</v>
      </c>
      <c r="K134" s="101">
        <v>0.15</v>
      </c>
      <c r="L134" s="102"/>
    </row>
    <row r="135" spans="1:19" s="51" customFormat="1" ht="35.25" customHeight="1" x14ac:dyDescent="0.25">
      <c r="A135" s="217" t="s">
        <v>233</v>
      </c>
      <c r="B135" s="211" t="s">
        <v>221</v>
      </c>
      <c r="C135" s="213">
        <v>499.18</v>
      </c>
      <c r="D135" s="212">
        <v>525</v>
      </c>
      <c r="E135" s="213">
        <v>710.3</v>
      </c>
      <c r="F135" s="237">
        <v>800</v>
      </c>
      <c r="G135" s="237">
        <v>200</v>
      </c>
      <c r="H135" s="237">
        <v>200</v>
      </c>
      <c r="I135" s="237">
        <v>200</v>
      </c>
      <c r="J135" s="237">
        <v>200</v>
      </c>
      <c r="K135" s="407" t="s">
        <v>226</v>
      </c>
      <c r="L135" s="384"/>
    </row>
    <row r="136" spans="1:19" s="105" customFormat="1" ht="30" x14ac:dyDescent="0.25">
      <c r="A136" s="65" t="s">
        <v>98</v>
      </c>
      <c r="B136" s="95" t="s">
        <v>107</v>
      </c>
      <c r="C136" s="75"/>
      <c r="D136" s="75"/>
      <c r="E136" s="75"/>
      <c r="F136" s="75"/>
      <c r="G136" s="75"/>
      <c r="H136" s="75"/>
      <c r="I136" s="75"/>
      <c r="J136" s="75"/>
      <c r="K136" s="3"/>
    </row>
    <row r="137" spans="1:19" ht="45" x14ac:dyDescent="0.25">
      <c r="A137" s="65" t="s">
        <v>100</v>
      </c>
      <c r="B137" s="256" t="s">
        <v>109</v>
      </c>
      <c r="C137" s="75"/>
      <c r="D137" s="75"/>
      <c r="E137" s="75"/>
      <c r="F137" s="75"/>
      <c r="G137" s="77"/>
      <c r="H137" s="77"/>
      <c r="I137" s="77"/>
      <c r="J137" s="77"/>
    </row>
    <row r="138" spans="1:19" ht="21.75" customHeight="1" x14ac:dyDescent="0.25">
      <c r="A138" s="65" t="s">
        <v>102</v>
      </c>
      <c r="B138" s="256" t="s">
        <v>111</v>
      </c>
      <c r="C138" s="75"/>
      <c r="D138" s="75"/>
      <c r="E138" s="75"/>
      <c r="F138" s="75"/>
      <c r="G138" s="77"/>
      <c r="H138" s="77"/>
      <c r="I138" s="77"/>
      <c r="J138" s="77"/>
    </row>
    <row r="139" spans="1:19" ht="22.5" customHeight="1" x14ac:dyDescent="0.25">
      <c r="A139" s="65" t="s">
        <v>104</v>
      </c>
      <c r="B139" s="256" t="s">
        <v>118</v>
      </c>
      <c r="C139" s="75"/>
      <c r="D139" s="75"/>
      <c r="E139" s="75"/>
      <c r="F139" s="75"/>
      <c r="G139" s="77"/>
      <c r="H139" s="77"/>
      <c r="I139" s="77"/>
      <c r="J139" s="77"/>
    </row>
    <row r="140" spans="1:19" s="51" customFormat="1" ht="48" customHeight="1" x14ac:dyDescent="0.25">
      <c r="A140" s="188" t="s">
        <v>106</v>
      </c>
      <c r="B140" s="189" t="s">
        <v>113</v>
      </c>
      <c r="C140" s="197">
        <f>SUM(C141:C143)</f>
        <v>1533.26</v>
      </c>
      <c r="D140" s="197">
        <v>519.35</v>
      </c>
      <c r="E140" s="197">
        <v>810.86000000000013</v>
      </c>
      <c r="F140" s="197">
        <f>SUM(F141:F143)</f>
        <v>2056.6799999999998</v>
      </c>
      <c r="G140" s="197">
        <f>SUM(G141:G143)</f>
        <v>514.16999999999996</v>
      </c>
      <c r="H140" s="197">
        <f>SUM(H141:H143)</f>
        <v>514.16999999999996</v>
      </c>
      <c r="I140" s="197">
        <f>SUM(I141:I143)</f>
        <v>514.16999999999996</v>
      </c>
      <c r="J140" s="197">
        <f>SUM(J141:J143)</f>
        <v>514.16999999999996</v>
      </c>
      <c r="K140" s="78"/>
    </row>
    <row r="141" spans="1:19" s="51" customFormat="1" ht="21" customHeight="1" x14ac:dyDescent="0.25">
      <c r="A141" s="190" t="s">
        <v>108</v>
      </c>
      <c r="B141" s="191" t="s">
        <v>114</v>
      </c>
      <c r="C141" s="193">
        <v>789.22</v>
      </c>
      <c r="D141" s="193">
        <v>1102.27</v>
      </c>
      <c r="E141" s="193">
        <f t="shared" ref="E141:J141" si="19">E150</f>
        <v>840.35</v>
      </c>
      <c r="F141" s="248">
        <f t="shared" si="19"/>
        <v>1067.5999999999999</v>
      </c>
      <c r="G141" s="248">
        <f t="shared" si="19"/>
        <v>266.89999999999998</v>
      </c>
      <c r="H141" s="248">
        <f t="shared" si="19"/>
        <v>266.89999999999998</v>
      </c>
      <c r="I141" s="248">
        <f t="shared" si="19"/>
        <v>266.89999999999998</v>
      </c>
      <c r="J141" s="248">
        <f t="shared" si="19"/>
        <v>266.89999999999998</v>
      </c>
      <c r="K141" s="52"/>
    </row>
    <row r="142" spans="1:19" s="51" customFormat="1" ht="21" customHeight="1" x14ac:dyDescent="0.25">
      <c r="A142" s="190" t="s">
        <v>117</v>
      </c>
      <c r="B142" s="191" t="s">
        <v>115</v>
      </c>
      <c r="C142" s="192">
        <v>686.81</v>
      </c>
      <c r="D142" s="192">
        <v>900</v>
      </c>
      <c r="E142" s="192">
        <v>742.27</v>
      </c>
      <c r="F142" s="193">
        <v>913</v>
      </c>
      <c r="G142" s="193">
        <v>228.25</v>
      </c>
      <c r="H142" s="193">
        <v>228.25</v>
      </c>
      <c r="I142" s="193">
        <v>228.25</v>
      </c>
      <c r="J142" s="193">
        <v>228.25</v>
      </c>
      <c r="K142" s="261">
        <f>SUM(G142:J142)</f>
        <v>913</v>
      </c>
    </row>
    <row r="143" spans="1:19" s="81" customFormat="1" ht="21.75" customHeight="1" x14ac:dyDescent="0.25">
      <c r="A143" s="190" t="s">
        <v>110</v>
      </c>
      <c r="B143" s="191" t="s">
        <v>166</v>
      </c>
      <c r="C143" s="192">
        <v>57.23</v>
      </c>
      <c r="D143" s="192">
        <v>75.16</v>
      </c>
      <c r="E143" s="192">
        <v>60.53</v>
      </c>
      <c r="F143" s="193">
        <v>76.08</v>
      </c>
      <c r="G143" s="193">
        <v>19.02</v>
      </c>
      <c r="H143" s="193">
        <v>19.02</v>
      </c>
      <c r="I143" s="193">
        <v>19.02</v>
      </c>
      <c r="J143" s="193">
        <v>19.02</v>
      </c>
      <c r="K143" s="80"/>
    </row>
    <row r="144" spans="1:19" s="81" customFormat="1" ht="20.25" customHeight="1" x14ac:dyDescent="0.25">
      <c r="A144" s="241" t="s">
        <v>112</v>
      </c>
      <c r="B144" s="94" t="s">
        <v>167</v>
      </c>
      <c r="C144" s="242"/>
      <c r="D144" s="242"/>
      <c r="E144" s="242"/>
      <c r="F144" s="242"/>
      <c r="G144" s="242"/>
      <c r="H144" s="242"/>
      <c r="I144" s="242"/>
      <c r="J144" s="242"/>
      <c r="K144" s="82"/>
    </row>
    <row r="145" spans="1:27" s="51" customFormat="1" ht="22.5" customHeight="1" x14ac:dyDescent="0.25">
      <c r="A145" s="65" t="s">
        <v>165</v>
      </c>
      <c r="B145" s="95" t="s">
        <v>168</v>
      </c>
      <c r="C145" s="79"/>
      <c r="D145" s="79"/>
      <c r="E145" s="79"/>
      <c r="F145" s="79"/>
      <c r="G145" s="79"/>
      <c r="H145" s="79"/>
      <c r="I145" s="79"/>
      <c r="J145" s="79"/>
      <c r="K145" s="66"/>
    </row>
    <row r="146" spans="1:27" s="87" customFormat="1" ht="32.25" customHeight="1" x14ac:dyDescent="0.25">
      <c r="A146" s="408" t="s">
        <v>169</v>
      </c>
      <c r="B146" s="409"/>
      <c r="C146" s="409"/>
      <c r="D146" s="409"/>
      <c r="E146" s="409"/>
      <c r="F146" s="409"/>
      <c r="G146" s="409"/>
      <c r="H146" s="409"/>
      <c r="I146" s="409"/>
      <c r="J146" s="409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87" customFormat="1" ht="18" customHeight="1" x14ac:dyDescent="0.25">
      <c r="A147" s="194" t="s">
        <v>170</v>
      </c>
      <c r="B147" s="195" t="s">
        <v>174</v>
      </c>
      <c r="C147" s="201">
        <v>27</v>
      </c>
      <c r="D147" s="201">
        <v>26.5</v>
      </c>
      <c r="E147" s="201">
        <v>26.5</v>
      </c>
      <c r="F147" s="201">
        <v>26.5</v>
      </c>
      <c r="G147" s="201">
        <v>26.5</v>
      </c>
      <c r="H147" s="201">
        <v>26.5</v>
      </c>
      <c r="I147" s="201">
        <v>26.5</v>
      </c>
      <c r="J147" s="201">
        <v>26.5</v>
      </c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87" customFormat="1" ht="18" customHeight="1" x14ac:dyDescent="0.25">
      <c r="A148" s="194" t="s">
        <v>171</v>
      </c>
      <c r="B148" s="195" t="s">
        <v>175</v>
      </c>
      <c r="C148" s="196">
        <f>C149+C150</f>
        <v>4589.5200000000004</v>
      </c>
      <c r="D148" s="196">
        <f>SUM(D149:D150)</f>
        <v>6112.57</v>
      </c>
      <c r="E148" s="196">
        <f>SUM(E149:E150)</f>
        <v>4875.45</v>
      </c>
      <c r="F148" s="206">
        <f>F149+F150</f>
        <v>6139.7000000000007</v>
      </c>
      <c r="G148" s="200">
        <f>G149+G150</f>
        <v>1534.9</v>
      </c>
      <c r="H148" s="200">
        <f>H149+H150</f>
        <v>1534.9</v>
      </c>
      <c r="I148" s="200">
        <f>I149+I150</f>
        <v>1534.9</v>
      </c>
      <c r="J148" s="200">
        <f>J149+J150</f>
        <v>1535</v>
      </c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87" customFormat="1" ht="18" customHeight="1" x14ac:dyDescent="0.25">
      <c r="A149" s="194" t="s">
        <v>172</v>
      </c>
      <c r="B149" s="195" t="s">
        <v>176</v>
      </c>
      <c r="C149" s="196">
        <v>3800.3</v>
      </c>
      <c r="D149" s="196">
        <v>5010.3</v>
      </c>
      <c r="E149" s="196">
        <v>4035.1</v>
      </c>
      <c r="F149" s="206">
        <v>5072.1000000000004</v>
      </c>
      <c r="G149" s="207">
        <v>1268</v>
      </c>
      <c r="H149" s="207">
        <v>1268</v>
      </c>
      <c r="I149" s="207">
        <v>1268</v>
      </c>
      <c r="J149" s="207">
        <v>1268.0999999999999</v>
      </c>
      <c r="K149" s="101">
        <f>SUM(G149:J149)</f>
        <v>5072.1000000000004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87" customFormat="1" ht="18" customHeight="1" x14ac:dyDescent="0.25">
      <c r="A150" s="194" t="s">
        <v>173</v>
      </c>
      <c r="B150" s="195" t="s">
        <v>177</v>
      </c>
      <c r="C150" s="196">
        <v>789.22</v>
      </c>
      <c r="D150" s="196">
        <v>1102.27</v>
      </c>
      <c r="E150" s="200">
        <v>840.35</v>
      </c>
      <c r="F150" s="206">
        <v>1067.5999999999999</v>
      </c>
      <c r="G150" s="207">
        <v>266.89999999999998</v>
      </c>
      <c r="H150" s="207">
        <v>266.89999999999998</v>
      </c>
      <c r="I150" s="207">
        <v>266.89999999999998</v>
      </c>
      <c r="J150" s="207">
        <v>266.89999999999998</v>
      </c>
      <c r="K150" s="101">
        <f>SUM(G150:J150)</f>
        <v>1067.5999999999999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87" customFormat="1" ht="18" customHeight="1" x14ac:dyDescent="0.25">
      <c r="A151" s="88"/>
      <c r="B151" s="89"/>
      <c r="C151" s="91"/>
      <c r="D151" s="90"/>
      <c r="E151" s="91"/>
      <c r="F151" s="91"/>
      <c r="G151" s="92"/>
      <c r="H151" s="92"/>
      <c r="I151" s="92"/>
      <c r="J151" s="92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96" customFormat="1" ht="36" customHeight="1" x14ac:dyDescent="0.3">
      <c r="A152" s="414" t="s">
        <v>217</v>
      </c>
      <c r="B152" s="415"/>
      <c r="C152" s="416" t="s">
        <v>116</v>
      </c>
      <c r="D152" s="417"/>
      <c r="E152" s="418"/>
      <c r="F152" s="419" t="s">
        <v>215</v>
      </c>
      <c r="G152" s="419"/>
      <c r="H152" s="419"/>
      <c r="I152" s="419"/>
      <c r="J152" s="419"/>
      <c r="K152" s="199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</row>
    <row r="153" spans="1:27" s="96" customFormat="1" ht="35.25" customHeight="1" x14ac:dyDescent="0.3">
      <c r="C153" s="410" t="s">
        <v>178</v>
      </c>
      <c r="D153" s="411"/>
      <c r="E153" s="412"/>
      <c r="F153" s="413" t="s">
        <v>181</v>
      </c>
      <c r="G153" s="413"/>
      <c r="H153" s="413"/>
      <c r="I153" s="413"/>
      <c r="J153" s="413"/>
      <c r="K153" s="199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</row>
    <row r="154" spans="1:27" s="96" customFormat="1" ht="28.5" customHeight="1" x14ac:dyDescent="0.3">
      <c r="A154" s="96" t="s">
        <v>218</v>
      </c>
      <c r="C154" s="420" t="s">
        <v>179</v>
      </c>
      <c r="D154" s="421"/>
      <c r="E154" s="422"/>
      <c r="F154" s="419" t="s">
        <v>216</v>
      </c>
      <c r="G154" s="419"/>
      <c r="H154" s="419"/>
      <c r="I154" s="419"/>
      <c r="J154" s="419"/>
      <c r="K154" s="199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</row>
    <row r="155" spans="1:27" s="96" customFormat="1" ht="17.25" customHeight="1" x14ac:dyDescent="0.3">
      <c r="A155" s="99"/>
      <c r="C155" s="410" t="s">
        <v>180</v>
      </c>
      <c r="D155" s="411"/>
      <c r="E155" s="412"/>
      <c r="F155" s="413" t="s">
        <v>181</v>
      </c>
      <c r="G155" s="413"/>
      <c r="H155" s="413"/>
      <c r="I155" s="413"/>
      <c r="J155" s="413"/>
      <c r="K155" s="199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</row>
    <row r="156" spans="1:27" s="96" customFormat="1" ht="17.25" customHeight="1" x14ac:dyDescent="0.3">
      <c r="A156" s="100" t="s">
        <v>182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199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</row>
    <row r="157" spans="1:27" s="87" customFormat="1" ht="30" customHeight="1" x14ac:dyDescent="0.3">
      <c r="A157" s="265" t="s">
        <v>241</v>
      </c>
      <c r="B157" s="97"/>
      <c r="C157" s="97"/>
      <c r="D157" s="97"/>
      <c r="E157" s="97"/>
      <c r="F157" s="97"/>
      <c r="G157" s="97"/>
      <c r="H157" s="97"/>
      <c r="I157" s="97"/>
      <c r="J157" s="97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5">
      <c r="A158" s="83"/>
    </row>
    <row r="159" spans="1:27" ht="15" x14ac:dyDescent="0.2">
      <c r="A159" s="83"/>
      <c r="B159" s="2"/>
      <c r="C159" s="2"/>
      <c r="D159" s="2"/>
      <c r="K159" s="2"/>
    </row>
    <row r="160" spans="1:27" ht="15" x14ac:dyDescent="0.2">
      <c r="A160" s="83"/>
      <c r="B160" s="2"/>
      <c r="C160" s="2"/>
      <c r="D160" s="2"/>
      <c r="K160" s="2"/>
    </row>
    <row r="161" spans="1:11" ht="15" x14ac:dyDescent="0.2">
      <c r="A161" s="83"/>
      <c r="B161" s="2"/>
      <c r="C161" s="2"/>
      <c r="D161" s="2"/>
      <c r="K161" s="2"/>
    </row>
    <row r="162" spans="1:11" ht="15" x14ac:dyDescent="0.2">
      <c r="A162" s="83"/>
      <c r="B162" s="2"/>
      <c r="C162" s="2"/>
      <c r="D162" s="2"/>
      <c r="K162" s="2"/>
    </row>
    <row r="163" spans="1:11" ht="15" x14ac:dyDescent="0.2">
      <c r="A163" s="83"/>
      <c r="B163" s="2"/>
      <c r="C163" s="2"/>
      <c r="D163" s="2"/>
      <c r="K163" s="2"/>
    </row>
    <row r="164" spans="1:11" ht="20.25" customHeight="1" x14ac:dyDescent="0.2">
      <c r="A164" s="83"/>
      <c r="B164" s="2"/>
      <c r="C164" s="2"/>
      <c r="D164" s="2"/>
      <c r="K164" s="2"/>
    </row>
    <row r="165" spans="1:11" ht="15" x14ac:dyDescent="0.2">
      <c r="A165" s="83"/>
      <c r="B165" s="2"/>
      <c r="C165" s="2"/>
      <c r="D165" s="2"/>
      <c r="K165" s="2"/>
    </row>
    <row r="166" spans="1:11" ht="15" x14ac:dyDescent="0.2">
      <c r="A166" s="83"/>
      <c r="B166" s="2"/>
      <c r="C166" s="2"/>
      <c r="D166" s="2"/>
      <c r="K166" s="2"/>
    </row>
    <row r="167" spans="1:11" ht="15" x14ac:dyDescent="0.2">
      <c r="A167" s="83"/>
      <c r="B167" s="2"/>
      <c r="C167" s="2"/>
      <c r="D167" s="2"/>
      <c r="K167" s="2"/>
    </row>
    <row r="168" spans="1:11" ht="15" x14ac:dyDescent="0.2">
      <c r="A168" s="83"/>
      <c r="B168" s="2"/>
      <c r="C168" s="2"/>
      <c r="D168" s="2"/>
      <c r="K168" s="2"/>
    </row>
    <row r="169" spans="1:11" ht="15" x14ac:dyDescent="0.2">
      <c r="A169" s="83"/>
      <c r="B169" s="2"/>
      <c r="C169" s="2"/>
      <c r="D169" s="2"/>
      <c r="K169" s="2"/>
    </row>
    <row r="170" spans="1:11" ht="15" x14ac:dyDescent="0.2">
      <c r="A170" s="83"/>
      <c r="B170" s="2"/>
      <c r="C170" s="2"/>
      <c r="D170" s="2"/>
      <c r="K170" s="2"/>
    </row>
    <row r="171" spans="1:11" ht="15" x14ac:dyDescent="0.2">
      <c r="A171" s="83"/>
      <c r="B171" s="2"/>
      <c r="C171" s="2"/>
      <c r="D171" s="2"/>
      <c r="K171" s="2"/>
    </row>
    <row r="172" spans="1:11" ht="15" x14ac:dyDescent="0.2">
      <c r="A172" s="83"/>
      <c r="B172" s="2"/>
      <c r="C172" s="2"/>
      <c r="D172" s="2"/>
      <c r="K172" s="2"/>
    </row>
    <row r="173" spans="1:11" ht="15" x14ac:dyDescent="0.2">
      <c r="A173" s="83"/>
      <c r="B173" s="2"/>
      <c r="C173" s="2"/>
      <c r="D173" s="2"/>
      <c r="K173" s="2"/>
    </row>
    <row r="174" spans="1:11" ht="15" x14ac:dyDescent="0.2">
      <c r="A174" s="83"/>
      <c r="B174" s="2"/>
      <c r="C174" s="2"/>
      <c r="D174" s="2"/>
      <c r="K174" s="2"/>
    </row>
    <row r="175" spans="1:11" ht="15" x14ac:dyDescent="0.2">
      <c r="A175" s="83"/>
      <c r="B175" s="2"/>
      <c r="C175" s="2"/>
      <c r="D175" s="2"/>
      <c r="K175" s="2"/>
    </row>
    <row r="176" spans="1:11" ht="15" x14ac:dyDescent="0.2">
      <c r="A176" s="83"/>
      <c r="B176" s="2"/>
      <c r="C176" s="2"/>
      <c r="D176" s="2"/>
      <c r="K176" s="2"/>
    </row>
    <row r="177" spans="1:11" ht="15" x14ac:dyDescent="0.2">
      <c r="A177" s="83"/>
      <c r="B177" s="2"/>
      <c r="C177" s="2"/>
      <c r="D177" s="2"/>
      <c r="K177" s="2"/>
    </row>
    <row r="178" spans="1:11" ht="15" x14ac:dyDescent="0.2">
      <c r="A178" s="83"/>
      <c r="B178" s="2"/>
      <c r="C178" s="2"/>
      <c r="D178" s="2"/>
      <c r="K178" s="2"/>
    </row>
    <row r="179" spans="1:11" ht="15" x14ac:dyDescent="0.2">
      <c r="A179" s="83"/>
      <c r="B179" s="2"/>
      <c r="C179" s="2"/>
      <c r="D179" s="2"/>
      <c r="K179" s="2"/>
    </row>
    <row r="180" spans="1:11" ht="15" x14ac:dyDescent="0.2">
      <c r="A180" s="83"/>
      <c r="B180" s="2"/>
      <c r="C180" s="2"/>
      <c r="D180" s="2"/>
      <c r="K180" s="2"/>
    </row>
    <row r="181" spans="1:11" ht="15" x14ac:dyDescent="0.2">
      <c r="A181" s="83"/>
      <c r="B181" s="2"/>
      <c r="C181" s="2"/>
      <c r="D181" s="2"/>
      <c r="K181" s="2"/>
    </row>
    <row r="182" spans="1:11" ht="15" x14ac:dyDescent="0.2">
      <c r="A182" s="83"/>
      <c r="B182" s="2"/>
      <c r="C182" s="2"/>
      <c r="D182" s="2"/>
      <c r="K182" s="2"/>
    </row>
    <row r="183" spans="1:11" ht="15" x14ac:dyDescent="0.2">
      <c r="A183" s="83"/>
      <c r="B183" s="2"/>
      <c r="C183" s="2"/>
      <c r="D183" s="2"/>
      <c r="K183" s="2"/>
    </row>
    <row r="184" spans="1:11" ht="15" x14ac:dyDescent="0.2">
      <c r="A184" s="83"/>
      <c r="B184" s="2"/>
      <c r="C184" s="2"/>
      <c r="D184" s="2"/>
      <c r="K184" s="2"/>
    </row>
    <row r="185" spans="1:11" ht="15" x14ac:dyDescent="0.2">
      <c r="A185" s="83"/>
      <c r="B185" s="2"/>
      <c r="C185" s="2"/>
      <c r="D185" s="2"/>
      <c r="K185" s="2"/>
    </row>
    <row r="186" spans="1:11" ht="15" x14ac:dyDescent="0.2">
      <c r="A186" s="83"/>
      <c r="B186" s="2"/>
      <c r="C186" s="2"/>
      <c r="D186" s="2"/>
      <c r="K186" s="2"/>
    </row>
    <row r="187" spans="1:11" ht="15" x14ac:dyDescent="0.2">
      <c r="A187" s="83"/>
      <c r="B187" s="2"/>
      <c r="C187" s="2"/>
      <c r="D187" s="2"/>
      <c r="K187" s="2"/>
    </row>
    <row r="188" spans="1:11" ht="15" x14ac:dyDescent="0.2">
      <c r="A188" s="83"/>
      <c r="B188" s="2"/>
      <c r="C188" s="2"/>
      <c r="D188" s="2"/>
      <c r="K188" s="2"/>
    </row>
    <row r="189" spans="1:11" ht="15" x14ac:dyDescent="0.2">
      <c r="A189" s="83"/>
      <c r="B189" s="2"/>
      <c r="C189" s="2"/>
      <c r="D189" s="2"/>
      <c r="K189" s="2"/>
    </row>
    <row r="190" spans="1:11" ht="15" x14ac:dyDescent="0.2">
      <c r="A190" s="83"/>
      <c r="B190" s="2"/>
      <c r="C190" s="2"/>
      <c r="D190" s="2"/>
      <c r="K190" s="2"/>
    </row>
    <row r="191" spans="1:11" ht="15" x14ac:dyDescent="0.2">
      <c r="A191" s="83"/>
      <c r="B191" s="2"/>
      <c r="C191" s="2"/>
      <c r="D191" s="2"/>
      <c r="K191" s="2"/>
    </row>
    <row r="192" spans="1:11" ht="15" x14ac:dyDescent="0.2">
      <c r="A192" s="83"/>
      <c r="B192" s="2"/>
      <c r="C192" s="2"/>
      <c r="D192" s="2"/>
      <c r="K192" s="2"/>
    </row>
    <row r="193" spans="1:11" ht="15" x14ac:dyDescent="0.2">
      <c r="A193" s="83"/>
      <c r="B193" s="2"/>
      <c r="C193" s="2"/>
      <c r="D193" s="2"/>
      <c r="K193" s="2"/>
    </row>
    <row r="194" spans="1:11" ht="15" x14ac:dyDescent="0.2">
      <c r="A194" s="83"/>
      <c r="B194" s="2"/>
      <c r="C194" s="2"/>
      <c r="D194" s="2"/>
      <c r="K194" s="2"/>
    </row>
    <row r="195" spans="1:11" ht="15" x14ac:dyDescent="0.2">
      <c r="A195" s="83"/>
      <c r="B195" s="2"/>
      <c r="C195" s="2"/>
      <c r="D195" s="2"/>
      <c r="K195" s="2"/>
    </row>
    <row r="196" spans="1:11" ht="15" x14ac:dyDescent="0.2">
      <c r="A196" s="83"/>
      <c r="B196" s="2"/>
      <c r="C196" s="2"/>
      <c r="D196" s="2"/>
      <c r="K196" s="2"/>
    </row>
    <row r="197" spans="1:11" ht="15" x14ac:dyDescent="0.2">
      <c r="A197" s="83"/>
      <c r="B197" s="2"/>
      <c r="C197" s="2"/>
      <c r="D197" s="2"/>
      <c r="K197" s="2"/>
    </row>
    <row r="198" spans="1:11" ht="15" x14ac:dyDescent="0.2">
      <c r="A198" s="83"/>
      <c r="B198" s="2"/>
      <c r="C198" s="2"/>
      <c r="D198" s="2"/>
      <c r="K198" s="2"/>
    </row>
    <row r="199" spans="1:11" ht="15" x14ac:dyDescent="0.2">
      <c r="A199" s="83"/>
      <c r="B199" s="2"/>
      <c r="C199" s="2"/>
      <c r="D199" s="2"/>
      <c r="K199" s="2"/>
    </row>
    <row r="200" spans="1:11" ht="15" x14ac:dyDescent="0.2">
      <c r="A200" s="83"/>
      <c r="B200" s="2"/>
      <c r="C200" s="2"/>
      <c r="D200" s="2"/>
      <c r="K200" s="2"/>
    </row>
    <row r="201" spans="1:11" ht="15" x14ac:dyDescent="0.2">
      <c r="A201" s="83"/>
      <c r="B201" s="2"/>
      <c r="C201" s="2"/>
      <c r="D201" s="2"/>
      <c r="K201" s="2"/>
    </row>
    <row r="202" spans="1:11" ht="15" x14ac:dyDescent="0.2">
      <c r="A202" s="83"/>
      <c r="B202" s="2"/>
      <c r="C202" s="2"/>
      <c r="D202" s="2"/>
      <c r="K202" s="2"/>
    </row>
    <row r="203" spans="1:11" ht="15" x14ac:dyDescent="0.2">
      <c r="A203" s="83"/>
      <c r="B203" s="2"/>
      <c r="C203" s="2"/>
      <c r="D203" s="2"/>
      <c r="K203" s="2"/>
    </row>
    <row r="204" spans="1:11" ht="15" x14ac:dyDescent="0.2">
      <c r="A204" s="83"/>
      <c r="B204" s="2"/>
      <c r="C204" s="2"/>
      <c r="D204" s="2"/>
      <c r="K204" s="2"/>
    </row>
    <row r="205" spans="1:11" ht="15" x14ac:dyDescent="0.2">
      <c r="A205" s="83"/>
      <c r="B205" s="2"/>
      <c r="C205" s="2"/>
      <c r="D205" s="2"/>
      <c r="K205" s="2"/>
    </row>
    <row r="206" spans="1:11" ht="15" x14ac:dyDescent="0.2">
      <c r="A206" s="83"/>
      <c r="B206" s="2"/>
      <c r="C206" s="2"/>
      <c r="D206" s="2"/>
      <c r="K206" s="2"/>
    </row>
    <row r="207" spans="1:11" ht="15" x14ac:dyDescent="0.2">
      <c r="A207" s="83"/>
      <c r="B207" s="2"/>
      <c r="C207" s="2"/>
      <c r="D207" s="2"/>
      <c r="K207" s="2"/>
    </row>
    <row r="208" spans="1:11" ht="15" x14ac:dyDescent="0.2">
      <c r="A208" s="83"/>
      <c r="B208" s="2"/>
      <c r="C208" s="2"/>
      <c r="D208" s="2"/>
      <c r="K208" s="2"/>
    </row>
    <row r="209" spans="1:11" ht="15" x14ac:dyDescent="0.2">
      <c r="A209" s="83"/>
      <c r="B209" s="2"/>
      <c r="C209" s="2"/>
      <c r="D209" s="2"/>
      <c r="K209" s="2"/>
    </row>
    <row r="210" spans="1:11" ht="15" x14ac:dyDescent="0.2">
      <c r="A210" s="83"/>
      <c r="B210" s="2"/>
      <c r="C210" s="2"/>
      <c r="D210" s="2"/>
      <c r="K210" s="2"/>
    </row>
    <row r="211" spans="1:11" ht="15" x14ac:dyDescent="0.2">
      <c r="A211" s="83"/>
      <c r="B211" s="2"/>
      <c r="C211" s="2"/>
      <c r="D211" s="2"/>
      <c r="K211" s="2"/>
    </row>
    <row r="212" spans="1:11" ht="15" x14ac:dyDescent="0.2">
      <c r="A212" s="83"/>
      <c r="B212" s="2"/>
      <c r="C212" s="2"/>
      <c r="D212" s="2"/>
      <c r="K212" s="2"/>
    </row>
    <row r="213" spans="1:11" ht="15" x14ac:dyDescent="0.2">
      <c r="A213" s="83"/>
      <c r="B213" s="2"/>
      <c r="C213" s="2"/>
      <c r="D213" s="2"/>
      <c r="K213" s="2"/>
    </row>
    <row r="214" spans="1:11" ht="15" x14ac:dyDescent="0.2">
      <c r="A214" s="83"/>
      <c r="B214" s="2"/>
      <c r="C214" s="2"/>
      <c r="D214" s="2"/>
      <c r="K214" s="2"/>
    </row>
    <row r="215" spans="1:11" ht="15" x14ac:dyDescent="0.2">
      <c r="A215" s="83"/>
      <c r="B215" s="2"/>
      <c r="C215" s="2"/>
      <c r="D215" s="2"/>
      <c r="K215" s="2"/>
    </row>
    <row r="216" spans="1:11" ht="15" x14ac:dyDescent="0.2">
      <c r="A216" s="83"/>
      <c r="B216" s="2"/>
      <c r="C216" s="2"/>
      <c r="D216" s="2"/>
      <c r="K216" s="2"/>
    </row>
    <row r="217" spans="1:11" ht="15" x14ac:dyDescent="0.2">
      <c r="A217" s="83"/>
      <c r="B217" s="2"/>
      <c r="C217" s="2"/>
      <c r="D217" s="2"/>
      <c r="K217" s="2"/>
    </row>
    <row r="218" spans="1:11" ht="15" x14ac:dyDescent="0.2">
      <c r="A218" s="83"/>
      <c r="B218" s="2"/>
      <c r="C218" s="2"/>
      <c r="D218" s="2"/>
      <c r="K218" s="2"/>
    </row>
    <row r="219" spans="1:11" ht="15" x14ac:dyDescent="0.2">
      <c r="A219" s="83"/>
      <c r="B219" s="2"/>
      <c r="C219" s="2"/>
      <c r="D219" s="2"/>
      <c r="K219" s="2"/>
    </row>
    <row r="220" spans="1:11" ht="15" x14ac:dyDescent="0.2">
      <c r="A220" s="83"/>
      <c r="B220" s="2"/>
      <c r="C220" s="2"/>
      <c r="D220" s="2"/>
      <c r="K220" s="2"/>
    </row>
    <row r="221" spans="1:11" ht="15" x14ac:dyDescent="0.2">
      <c r="A221" s="83"/>
      <c r="B221" s="2"/>
      <c r="C221" s="2"/>
      <c r="D221" s="2"/>
      <c r="K221" s="2"/>
    </row>
    <row r="222" spans="1:11" ht="15" x14ac:dyDescent="0.2">
      <c r="A222" s="83"/>
      <c r="B222" s="2"/>
      <c r="C222" s="2"/>
      <c r="D222" s="2"/>
      <c r="K222" s="2"/>
    </row>
    <row r="223" spans="1:11" ht="15" x14ac:dyDescent="0.2">
      <c r="A223" s="83"/>
      <c r="B223" s="2"/>
      <c r="C223" s="2"/>
      <c r="D223" s="2"/>
      <c r="K223" s="2"/>
    </row>
    <row r="224" spans="1:11" ht="15" x14ac:dyDescent="0.2">
      <c r="A224" s="83"/>
      <c r="B224" s="2"/>
      <c r="C224" s="2"/>
      <c r="D224" s="2"/>
      <c r="K224" s="2"/>
    </row>
    <row r="225" spans="1:11" ht="15" x14ac:dyDescent="0.2">
      <c r="A225" s="83"/>
      <c r="B225" s="2"/>
      <c r="C225" s="2"/>
      <c r="D225" s="2"/>
      <c r="K225" s="2"/>
    </row>
    <row r="226" spans="1:11" ht="15" x14ac:dyDescent="0.2">
      <c r="A226" s="83"/>
      <c r="B226" s="2"/>
      <c r="C226" s="2"/>
      <c r="D226" s="2"/>
      <c r="K226" s="2"/>
    </row>
    <row r="227" spans="1:11" ht="15" x14ac:dyDescent="0.2">
      <c r="A227" s="83"/>
      <c r="B227" s="2"/>
      <c r="C227" s="2"/>
      <c r="D227" s="2"/>
      <c r="K227" s="2"/>
    </row>
    <row r="228" spans="1:11" ht="15" x14ac:dyDescent="0.2">
      <c r="A228" s="83"/>
      <c r="B228" s="2"/>
      <c r="C228" s="2"/>
      <c r="D228" s="2"/>
      <c r="K228" s="2"/>
    </row>
    <row r="229" spans="1:11" ht="15" x14ac:dyDescent="0.2">
      <c r="A229" s="83"/>
      <c r="B229" s="2"/>
      <c r="C229" s="2"/>
      <c r="D229" s="2"/>
      <c r="K229" s="2"/>
    </row>
    <row r="230" spans="1:11" ht="15" x14ac:dyDescent="0.2">
      <c r="A230" s="83"/>
      <c r="B230" s="2"/>
      <c r="C230" s="2"/>
      <c r="D230" s="2"/>
      <c r="K230" s="2"/>
    </row>
    <row r="231" spans="1:11" ht="15" x14ac:dyDescent="0.2">
      <c r="A231" s="83"/>
      <c r="B231" s="2"/>
      <c r="C231" s="2"/>
      <c r="D231" s="2"/>
      <c r="K231" s="2"/>
    </row>
    <row r="232" spans="1:11" ht="15" x14ac:dyDescent="0.2">
      <c r="A232" s="83"/>
      <c r="B232" s="2"/>
      <c r="C232" s="2"/>
      <c r="D232" s="2"/>
      <c r="K232" s="2"/>
    </row>
    <row r="233" spans="1:11" ht="15" x14ac:dyDescent="0.2">
      <c r="A233" s="83"/>
      <c r="B233" s="2"/>
      <c r="C233" s="2"/>
      <c r="D233" s="2"/>
      <c r="K233" s="2"/>
    </row>
    <row r="234" spans="1:11" ht="15" x14ac:dyDescent="0.2">
      <c r="A234" s="83"/>
      <c r="B234" s="2"/>
      <c r="C234" s="2"/>
      <c r="D234" s="2"/>
      <c r="K234" s="2"/>
    </row>
    <row r="235" spans="1:11" ht="15" x14ac:dyDescent="0.2">
      <c r="A235" s="83"/>
      <c r="B235" s="2"/>
      <c r="C235" s="2"/>
      <c r="D235" s="2"/>
      <c r="K235" s="2"/>
    </row>
    <row r="236" spans="1:11" ht="15" x14ac:dyDescent="0.2">
      <c r="A236" s="83"/>
      <c r="B236" s="2"/>
      <c r="C236" s="2"/>
      <c r="D236" s="2"/>
      <c r="K236" s="2"/>
    </row>
    <row r="237" spans="1:11" ht="15" x14ac:dyDescent="0.2">
      <c r="A237" s="83"/>
      <c r="B237" s="2"/>
      <c r="C237" s="2"/>
      <c r="D237" s="2"/>
      <c r="K237" s="2"/>
    </row>
    <row r="238" spans="1:11" ht="15" x14ac:dyDescent="0.2">
      <c r="A238" s="83"/>
      <c r="B238" s="2"/>
      <c r="C238" s="2"/>
      <c r="D238" s="2"/>
      <c r="K238" s="2"/>
    </row>
    <row r="239" spans="1:11" ht="15" x14ac:dyDescent="0.2">
      <c r="A239" s="83"/>
      <c r="B239" s="2"/>
      <c r="C239" s="2"/>
      <c r="D239" s="2"/>
      <c r="K239" s="2"/>
    </row>
    <row r="240" spans="1:11" ht="15" x14ac:dyDescent="0.2">
      <c r="A240" s="83"/>
      <c r="B240" s="2"/>
      <c r="C240" s="2"/>
      <c r="D240" s="2"/>
      <c r="K240" s="2"/>
    </row>
    <row r="241" spans="1:11" ht="15" x14ac:dyDescent="0.2">
      <c r="A241" s="83"/>
      <c r="B241" s="2"/>
      <c r="C241" s="2"/>
      <c r="D241" s="2"/>
      <c r="K241" s="2"/>
    </row>
    <row r="242" spans="1:11" ht="15" x14ac:dyDescent="0.2">
      <c r="A242" s="83"/>
      <c r="B242" s="2"/>
      <c r="C242" s="2"/>
      <c r="D242" s="2"/>
      <c r="K242" s="2"/>
    </row>
    <row r="243" spans="1:11" ht="15" x14ac:dyDescent="0.2">
      <c r="A243" s="83"/>
      <c r="B243" s="2"/>
      <c r="C243" s="2"/>
      <c r="D243" s="2"/>
      <c r="K243" s="2"/>
    </row>
    <row r="244" spans="1:11" ht="15" x14ac:dyDescent="0.2">
      <c r="A244" s="83"/>
      <c r="B244" s="2"/>
      <c r="C244" s="2"/>
      <c r="D244" s="2"/>
      <c r="K244" s="2"/>
    </row>
    <row r="245" spans="1:11" ht="15" x14ac:dyDescent="0.2">
      <c r="A245" s="83"/>
      <c r="B245" s="2"/>
      <c r="C245" s="2"/>
      <c r="D245" s="2"/>
      <c r="K245" s="2"/>
    </row>
    <row r="246" spans="1:11" ht="15" x14ac:dyDescent="0.2">
      <c r="A246" s="83"/>
      <c r="B246" s="2"/>
      <c r="C246" s="2"/>
      <c r="D246" s="2"/>
      <c r="K246" s="2"/>
    </row>
    <row r="247" spans="1:11" ht="15" x14ac:dyDescent="0.2">
      <c r="A247" s="83"/>
      <c r="B247" s="2"/>
      <c r="C247" s="2"/>
      <c r="D247" s="2"/>
      <c r="K247" s="2"/>
    </row>
    <row r="248" spans="1:11" ht="15" x14ac:dyDescent="0.2">
      <c r="A248" s="83"/>
      <c r="B248" s="2"/>
      <c r="C248" s="2"/>
      <c r="D248" s="2"/>
      <c r="K248" s="2"/>
    </row>
    <row r="249" spans="1:11" ht="15" x14ac:dyDescent="0.2">
      <c r="A249" s="83"/>
      <c r="B249" s="2"/>
      <c r="C249" s="2"/>
      <c r="D249" s="2"/>
      <c r="K249" s="2"/>
    </row>
    <row r="250" spans="1:11" ht="15" x14ac:dyDescent="0.2">
      <c r="A250" s="83"/>
      <c r="B250" s="2"/>
      <c r="C250" s="2"/>
      <c r="D250" s="2"/>
      <c r="K250" s="2"/>
    </row>
    <row r="251" spans="1:11" ht="15" x14ac:dyDescent="0.2">
      <c r="A251" s="83"/>
      <c r="B251" s="2"/>
      <c r="C251" s="2"/>
      <c r="D251" s="2"/>
      <c r="K251" s="2"/>
    </row>
    <row r="252" spans="1:11" ht="15" x14ac:dyDescent="0.2">
      <c r="A252" s="83"/>
      <c r="B252" s="2"/>
      <c r="C252" s="2"/>
      <c r="D252" s="2"/>
      <c r="K252" s="2"/>
    </row>
    <row r="253" spans="1:11" ht="15" x14ac:dyDescent="0.2">
      <c r="A253" s="83"/>
      <c r="B253" s="2"/>
      <c r="C253" s="2"/>
      <c r="D253" s="2"/>
      <c r="K253" s="2"/>
    </row>
    <row r="254" spans="1:11" ht="15" x14ac:dyDescent="0.2">
      <c r="A254" s="83"/>
      <c r="B254" s="2"/>
      <c r="C254" s="2"/>
      <c r="D254" s="2"/>
      <c r="K254" s="2"/>
    </row>
    <row r="255" spans="1:11" ht="15" x14ac:dyDescent="0.2">
      <c r="A255" s="83"/>
      <c r="B255" s="2"/>
      <c r="C255" s="2"/>
      <c r="D255" s="2"/>
      <c r="K255" s="2"/>
    </row>
    <row r="256" spans="1:11" ht="15" x14ac:dyDescent="0.2">
      <c r="A256" s="83"/>
      <c r="B256" s="2"/>
      <c r="C256" s="2"/>
      <c r="D256" s="2"/>
      <c r="K256" s="2"/>
    </row>
    <row r="257" spans="1:11" ht="15" x14ac:dyDescent="0.2">
      <c r="A257" s="83"/>
      <c r="B257" s="2"/>
      <c r="C257" s="2"/>
      <c r="D257" s="2"/>
      <c r="K257" s="2"/>
    </row>
    <row r="258" spans="1:11" ht="15" x14ac:dyDescent="0.2">
      <c r="A258" s="83"/>
      <c r="B258" s="2"/>
      <c r="C258" s="2"/>
      <c r="D258" s="2"/>
      <c r="K258" s="2"/>
    </row>
    <row r="259" spans="1:11" ht="15" x14ac:dyDescent="0.2">
      <c r="A259" s="83"/>
      <c r="B259" s="2"/>
      <c r="C259" s="2"/>
      <c r="D259" s="2"/>
      <c r="K259" s="2"/>
    </row>
    <row r="260" spans="1:11" ht="15" x14ac:dyDescent="0.2">
      <c r="A260" s="83"/>
      <c r="B260" s="2"/>
      <c r="C260" s="2"/>
      <c r="D260" s="2"/>
      <c r="K260" s="2"/>
    </row>
    <row r="261" spans="1:11" ht="15" x14ac:dyDescent="0.2">
      <c r="A261" s="83"/>
      <c r="B261" s="2"/>
      <c r="C261" s="2"/>
      <c r="D261" s="2"/>
      <c r="K261" s="2"/>
    </row>
    <row r="262" spans="1:11" ht="15" x14ac:dyDescent="0.2">
      <c r="A262" s="83"/>
      <c r="B262" s="2"/>
      <c r="C262" s="2"/>
      <c r="D262" s="2"/>
      <c r="K262" s="2"/>
    </row>
    <row r="263" spans="1:11" ht="15" x14ac:dyDescent="0.2">
      <c r="A263" s="83"/>
      <c r="B263" s="2"/>
      <c r="C263" s="2"/>
      <c r="D263" s="2"/>
      <c r="K263" s="2"/>
    </row>
    <row r="264" spans="1:11" ht="15" x14ac:dyDescent="0.2">
      <c r="A264" s="83"/>
      <c r="B264" s="2"/>
      <c r="C264" s="2"/>
      <c r="D264" s="2"/>
      <c r="K264" s="2"/>
    </row>
    <row r="265" spans="1:11" ht="15" x14ac:dyDescent="0.2">
      <c r="A265" s="83"/>
      <c r="B265" s="2"/>
      <c r="C265" s="2"/>
      <c r="D265" s="2"/>
      <c r="K265" s="2"/>
    </row>
    <row r="266" spans="1:11" ht="15" x14ac:dyDescent="0.2">
      <c r="A266" s="83"/>
      <c r="B266" s="2"/>
      <c r="C266" s="2"/>
      <c r="D266" s="2"/>
      <c r="K266" s="2"/>
    </row>
    <row r="267" spans="1:11" ht="15" x14ac:dyDescent="0.2">
      <c r="A267" s="83"/>
      <c r="B267" s="2"/>
      <c r="C267" s="2"/>
      <c r="D267" s="2"/>
      <c r="K267" s="2"/>
    </row>
    <row r="268" spans="1:11" ht="15" x14ac:dyDescent="0.2">
      <c r="A268" s="83"/>
      <c r="B268" s="2"/>
      <c r="C268" s="2"/>
      <c r="D268" s="2"/>
      <c r="K268" s="2"/>
    </row>
    <row r="269" spans="1:11" ht="15" x14ac:dyDescent="0.2">
      <c r="A269" s="83"/>
      <c r="B269" s="2"/>
      <c r="C269" s="2"/>
      <c r="D269" s="2"/>
      <c r="K269" s="2"/>
    </row>
    <row r="270" spans="1:11" ht="15" x14ac:dyDescent="0.2">
      <c r="A270" s="83"/>
      <c r="B270" s="2"/>
      <c r="C270" s="2"/>
      <c r="D270" s="2"/>
      <c r="K270" s="2"/>
    </row>
    <row r="271" spans="1:11" ht="15" x14ac:dyDescent="0.2">
      <c r="A271" s="83"/>
      <c r="B271" s="2"/>
      <c r="C271" s="2"/>
      <c r="D271" s="2"/>
      <c r="K271" s="2"/>
    </row>
    <row r="272" spans="1:11" ht="15" x14ac:dyDescent="0.2">
      <c r="A272" s="83"/>
      <c r="B272" s="2"/>
      <c r="C272" s="2"/>
      <c r="D272" s="2"/>
      <c r="K272" s="2"/>
    </row>
    <row r="273" spans="1:11" ht="15" x14ac:dyDescent="0.2">
      <c r="A273" s="83"/>
      <c r="B273" s="2"/>
      <c r="C273" s="2"/>
      <c r="D273" s="2"/>
      <c r="K273" s="2"/>
    </row>
    <row r="274" spans="1:11" ht="15" x14ac:dyDescent="0.2">
      <c r="A274" s="83"/>
      <c r="B274" s="2"/>
      <c r="C274" s="2"/>
      <c r="D274" s="2"/>
      <c r="K274" s="2"/>
    </row>
    <row r="275" spans="1:11" ht="15" x14ac:dyDescent="0.2">
      <c r="A275" s="83"/>
      <c r="B275" s="2"/>
      <c r="C275" s="2"/>
      <c r="D275" s="2"/>
      <c r="K275" s="2"/>
    </row>
    <row r="276" spans="1:11" ht="15" x14ac:dyDescent="0.2">
      <c r="A276" s="83"/>
      <c r="B276" s="2"/>
      <c r="C276" s="2"/>
      <c r="D276" s="2"/>
      <c r="K276" s="2"/>
    </row>
    <row r="277" spans="1:11" ht="15" x14ac:dyDescent="0.2">
      <c r="A277" s="83"/>
      <c r="B277" s="2"/>
      <c r="C277" s="2"/>
      <c r="D277" s="2"/>
      <c r="K277" s="2"/>
    </row>
    <row r="278" spans="1:11" ht="15" x14ac:dyDescent="0.2">
      <c r="A278" s="83"/>
      <c r="B278" s="2"/>
      <c r="C278" s="2"/>
      <c r="D278" s="2"/>
      <c r="K278" s="2"/>
    </row>
    <row r="279" spans="1:11" ht="15" x14ac:dyDescent="0.2">
      <c r="A279" s="83"/>
      <c r="B279" s="2"/>
      <c r="C279" s="2"/>
      <c r="D279" s="2"/>
      <c r="K279" s="2"/>
    </row>
    <row r="280" spans="1:11" ht="15" x14ac:dyDescent="0.2">
      <c r="A280" s="83"/>
      <c r="B280" s="2"/>
      <c r="C280" s="2"/>
      <c r="D280" s="2"/>
      <c r="K280" s="2"/>
    </row>
    <row r="281" spans="1:11" ht="15" x14ac:dyDescent="0.2">
      <c r="A281" s="83"/>
      <c r="B281" s="2"/>
      <c r="C281" s="2"/>
      <c r="D281" s="2"/>
      <c r="K281" s="2"/>
    </row>
    <row r="282" spans="1:11" ht="15" x14ac:dyDescent="0.2">
      <c r="A282" s="83"/>
      <c r="B282" s="2"/>
      <c r="C282" s="2"/>
      <c r="D282" s="2"/>
      <c r="K282" s="2"/>
    </row>
    <row r="283" spans="1:11" ht="15" x14ac:dyDescent="0.2">
      <c r="A283" s="83"/>
      <c r="B283" s="2"/>
      <c r="C283" s="2"/>
      <c r="D283" s="2"/>
      <c r="K283" s="2"/>
    </row>
    <row r="284" spans="1:11" ht="15" x14ac:dyDescent="0.2">
      <c r="A284" s="83"/>
      <c r="B284" s="2"/>
      <c r="C284" s="2"/>
      <c r="D284" s="2"/>
      <c r="K284" s="2"/>
    </row>
    <row r="285" spans="1:11" ht="15" x14ac:dyDescent="0.2">
      <c r="A285" s="83"/>
      <c r="B285" s="2"/>
      <c r="C285" s="2"/>
      <c r="D285" s="2"/>
      <c r="K285" s="2"/>
    </row>
    <row r="286" spans="1:11" ht="15" x14ac:dyDescent="0.2">
      <c r="A286" s="83"/>
      <c r="B286" s="2"/>
      <c r="C286" s="2"/>
      <c r="D286" s="2"/>
      <c r="K286" s="2"/>
    </row>
    <row r="287" spans="1:11" ht="15" x14ac:dyDescent="0.2">
      <c r="A287" s="83"/>
      <c r="B287" s="2"/>
      <c r="C287" s="2"/>
      <c r="D287" s="2"/>
      <c r="K287" s="2"/>
    </row>
    <row r="288" spans="1:11" ht="15" x14ac:dyDescent="0.2">
      <c r="A288" s="83"/>
      <c r="B288" s="2"/>
      <c r="C288" s="2"/>
      <c r="D288" s="2"/>
      <c r="K288" s="2"/>
    </row>
    <row r="289" spans="1:11" ht="15" x14ac:dyDescent="0.2">
      <c r="A289" s="83"/>
      <c r="B289" s="2"/>
      <c r="C289" s="2"/>
      <c r="D289" s="2"/>
      <c r="K289" s="2"/>
    </row>
    <row r="290" spans="1:11" ht="15" x14ac:dyDescent="0.2">
      <c r="A290" s="83"/>
      <c r="B290" s="2"/>
      <c r="C290" s="2"/>
      <c r="D290" s="2"/>
      <c r="K290" s="2"/>
    </row>
    <row r="291" spans="1:11" ht="15" x14ac:dyDescent="0.2">
      <c r="A291" s="83"/>
      <c r="B291" s="2"/>
      <c r="C291" s="2"/>
      <c r="D291" s="2"/>
      <c r="K291" s="2"/>
    </row>
  </sheetData>
  <sheetProtection selectLockedCells="1" selectUnlockedCells="1"/>
  <mergeCells count="60">
    <mergeCell ref="C155:E155"/>
    <mergeCell ref="F155:J155"/>
    <mergeCell ref="A152:B152"/>
    <mergeCell ref="C152:E152"/>
    <mergeCell ref="F152:J152"/>
    <mergeCell ref="C153:E153"/>
    <mergeCell ref="F153:J153"/>
    <mergeCell ref="C154:E154"/>
    <mergeCell ref="F154:J154"/>
    <mergeCell ref="A114:J114"/>
    <mergeCell ref="A125:J125"/>
    <mergeCell ref="K129:L129"/>
    <mergeCell ref="K135:L135"/>
    <mergeCell ref="A146:J146"/>
    <mergeCell ref="F36:F37"/>
    <mergeCell ref="B26:I26"/>
    <mergeCell ref="B28:I28"/>
    <mergeCell ref="A31:J31"/>
    <mergeCell ref="A32:I32"/>
    <mergeCell ref="A33:J33"/>
    <mergeCell ref="A34:J34"/>
    <mergeCell ref="G36:J36"/>
    <mergeCell ref="A36:A37"/>
    <mergeCell ref="B36:B37"/>
    <mergeCell ref="C36:C37"/>
    <mergeCell ref="D36:D37"/>
    <mergeCell ref="E36:E37"/>
    <mergeCell ref="B22:G22"/>
    <mergeCell ref="H22:I22"/>
    <mergeCell ref="B23:G23"/>
    <mergeCell ref="H23:I23"/>
    <mergeCell ref="B24:G24"/>
    <mergeCell ref="H24:I24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19685039370078741" right="0" top="0" bottom="0" header="0.51181102362204722" footer="0.51181102362204722"/>
  <pageSetup paperSize="9" scale="46" firstPageNumber="0" orientation="portrait" verticalDpi="300" r:id="rId1"/>
  <headerFooter alignWithMargins="0"/>
  <rowBreaks count="2" manualBreakCount="2">
    <brk id="73" max="9" man="1"/>
    <brk id="12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2"/>
  <sheetViews>
    <sheetView view="pageBreakPreview" topLeftCell="A31" zoomScale="75" zoomScaleNormal="75" zoomScaleSheetLayoutView="75" workbookViewId="0">
      <selection activeCell="E36" sqref="E36:E37"/>
    </sheetView>
  </sheetViews>
  <sheetFormatPr defaultRowHeight="15.75" x14ac:dyDescent="0.25"/>
  <cols>
    <col min="1" max="1" width="54.28515625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20.140625" style="3" customWidth="1"/>
    <col min="12" max="12" width="18" style="2" customWidth="1"/>
    <col min="13" max="16384" width="9.140625" style="2"/>
  </cols>
  <sheetData>
    <row r="1" spans="1:11" x14ac:dyDescent="0.25">
      <c r="A1" s="377" t="s">
        <v>127</v>
      </c>
      <c r="B1" s="377"/>
      <c r="C1" s="1"/>
      <c r="D1" s="1"/>
      <c r="G1" s="376" t="s">
        <v>0</v>
      </c>
      <c r="H1" s="376"/>
      <c r="I1" s="376"/>
      <c r="J1" s="376"/>
    </row>
    <row r="2" spans="1:11" x14ac:dyDescent="0.25">
      <c r="A2" s="4" t="s">
        <v>227</v>
      </c>
      <c r="B2" s="5"/>
      <c r="G2" s="376" t="s">
        <v>119</v>
      </c>
      <c r="H2" s="376"/>
      <c r="I2" s="376"/>
      <c r="J2" s="376"/>
    </row>
    <row r="3" spans="1:11" x14ac:dyDescent="0.25">
      <c r="A3" s="7" t="s">
        <v>228</v>
      </c>
      <c r="B3" s="8"/>
      <c r="G3" s="376" t="s">
        <v>120</v>
      </c>
      <c r="H3" s="376"/>
      <c r="I3" s="376"/>
      <c r="J3" s="376"/>
    </row>
    <row r="4" spans="1:11" x14ac:dyDescent="0.25">
      <c r="A4" s="4" t="s">
        <v>230</v>
      </c>
      <c r="B4" s="8"/>
      <c r="G4" s="376" t="s">
        <v>121</v>
      </c>
      <c r="H4" s="376"/>
      <c r="I4" s="376"/>
      <c r="J4" s="376"/>
    </row>
    <row r="5" spans="1:11" ht="22.5" customHeight="1" x14ac:dyDescent="0.25">
      <c r="A5" s="375" t="s">
        <v>194</v>
      </c>
      <c r="B5" s="375"/>
      <c r="C5" s="9"/>
      <c r="D5" s="9"/>
      <c r="E5" s="10"/>
      <c r="F5" s="10"/>
      <c r="G5" s="376"/>
      <c r="H5" s="376"/>
      <c r="I5" s="376"/>
      <c r="J5" s="376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380"/>
      <c r="B7" s="380"/>
      <c r="C7" s="12"/>
      <c r="D7" s="12"/>
      <c r="E7" s="13"/>
      <c r="F7" s="13"/>
      <c r="G7" s="377" t="s">
        <v>1</v>
      </c>
      <c r="H7" s="377"/>
      <c r="I7" s="377"/>
      <c r="J7" s="377"/>
    </row>
    <row r="8" spans="1:11" s="14" customFormat="1" ht="15" customHeight="1" x14ac:dyDescent="0.2">
      <c r="E8" s="15"/>
      <c r="F8" s="15"/>
      <c r="G8" s="381" t="s">
        <v>122</v>
      </c>
      <c r="H8" s="381"/>
      <c r="I8" s="381"/>
      <c r="J8" s="381"/>
      <c r="K8" s="16"/>
    </row>
    <row r="9" spans="1:11" ht="16.5" customHeight="1" x14ac:dyDescent="0.25">
      <c r="A9" s="17" t="s">
        <v>126</v>
      </c>
      <c r="B9" s="17"/>
      <c r="C9" s="17"/>
      <c r="D9" s="17"/>
      <c r="E9" s="17"/>
      <c r="F9" s="17"/>
      <c r="G9" s="382" t="s">
        <v>123</v>
      </c>
      <c r="H9" s="382"/>
      <c r="I9" s="382"/>
      <c r="J9" s="382"/>
    </row>
    <row r="10" spans="1:11" s="14" customFormat="1" ht="19.5" customHeight="1" x14ac:dyDescent="0.2">
      <c r="A10" s="17" t="s">
        <v>124</v>
      </c>
      <c r="B10" s="17"/>
      <c r="C10" s="18"/>
      <c r="D10" s="18"/>
      <c r="E10" s="15"/>
      <c r="F10" s="15"/>
      <c r="G10" s="383" t="s">
        <v>193</v>
      </c>
      <c r="H10" s="383"/>
      <c r="I10" s="383"/>
      <c r="J10" s="383"/>
      <c r="K10" s="16"/>
    </row>
    <row r="11" spans="1:11" ht="17.25" customHeight="1" x14ac:dyDescent="0.25">
      <c r="A11" s="384" t="s">
        <v>125</v>
      </c>
      <c r="B11" s="384"/>
      <c r="C11" s="9"/>
      <c r="D11" s="9"/>
      <c r="E11" s="19"/>
      <c r="F11" s="19"/>
      <c r="G11" s="385"/>
      <c r="H11" s="385"/>
      <c r="I11" s="385"/>
      <c r="J11" s="385"/>
    </row>
    <row r="12" spans="1:11" ht="19.5" customHeight="1" x14ac:dyDescent="0.25">
      <c r="A12" s="2" t="s">
        <v>229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195</v>
      </c>
      <c r="B13" s="20"/>
      <c r="C13" s="20"/>
      <c r="D13" s="20"/>
      <c r="E13" s="15"/>
      <c r="F13" s="15"/>
      <c r="G13" s="377"/>
      <c r="H13" s="377"/>
      <c r="I13" s="377"/>
      <c r="J13" s="377"/>
      <c r="K13" s="16"/>
    </row>
    <row r="14" spans="1:11" s="14" customFormat="1" ht="15" x14ac:dyDescent="0.2">
      <c r="B14" s="20"/>
      <c r="C14" s="20"/>
      <c r="D14" s="20"/>
      <c r="E14" s="15"/>
      <c r="F14" s="15"/>
      <c r="G14" s="384"/>
      <c r="H14" s="384"/>
      <c r="I14" s="384"/>
      <c r="J14" s="384"/>
      <c r="K14" s="16"/>
    </row>
    <row r="15" spans="1:11" x14ac:dyDescent="0.25">
      <c r="B15" s="21"/>
      <c r="C15" s="21"/>
      <c r="D15" s="21"/>
      <c r="E15" s="21"/>
      <c r="F15" s="21"/>
      <c r="G15" s="386"/>
      <c r="H15" s="386"/>
      <c r="I15" s="386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2023</v>
      </c>
    </row>
    <row r="17" spans="1:10" ht="18" customHeight="1" x14ac:dyDescent="0.25">
      <c r="A17" s="27" t="s">
        <v>5</v>
      </c>
      <c r="B17" s="387" t="s">
        <v>196</v>
      </c>
      <c r="C17" s="387"/>
      <c r="D17" s="387"/>
      <c r="E17" s="387"/>
      <c r="F17" s="387"/>
      <c r="G17" s="387"/>
      <c r="H17" s="379" t="s">
        <v>6</v>
      </c>
      <c r="I17" s="379"/>
      <c r="J17" s="26">
        <v>42068580</v>
      </c>
    </row>
    <row r="18" spans="1:10" ht="15.75" customHeight="1" x14ac:dyDescent="0.25">
      <c r="A18" s="28" t="s">
        <v>7</v>
      </c>
      <c r="B18" s="378"/>
      <c r="C18" s="378"/>
      <c r="D18" s="378"/>
      <c r="E18" s="378"/>
      <c r="F18" s="378"/>
      <c r="G18" s="378"/>
      <c r="H18" s="379" t="s">
        <v>8</v>
      </c>
      <c r="I18" s="379"/>
      <c r="J18" s="26">
        <v>150</v>
      </c>
    </row>
    <row r="19" spans="1:10" ht="15.75" customHeight="1" x14ac:dyDescent="0.25">
      <c r="A19" s="29" t="s">
        <v>9</v>
      </c>
      <c r="B19" s="388" t="s">
        <v>197</v>
      </c>
      <c r="C19" s="388"/>
      <c r="D19" s="388"/>
      <c r="E19" s="388"/>
      <c r="F19" s="388"/>
      <c r="G19" s="388"/>
      <c r="H19" s="389" t="s">
        <v>10</v>
      </c>
      <c r="I19" s="389"/>
      <c r="J19" s="26"/>
    </row>
    <row r="20" spans="1:10" ht="15.75" customHeight="1" x14ac:dyDescent="0.25">
      <c r="A20" s="27" t="s">
        <v>128</v>
      </c>
      <c r="B20" s="390" t="s">
        <v>198</v>
      </c>
      <c r="C20" s="390"/>
      <c r="D20" s="390"/>
      <c r="E20" s="390"/>
      <c r="F20" s="390"/>
      <c r="G20" s="390"/>
      <c r="H20" s="389" t="s">
        <v>11</v>
      </c>
      <c r="I20" s="389"/>
      <c r="J20" s="26"/>
    </row>
    <row r="21" spans="1:10" ht="15.75" customHeight="1" x14ac:dyDescent="0.25">
      <c r="A21" s="27" t="s">
        <v>12</v>
      </c>
      <c r="B21" s="378"/>
      <c r="C21" s="378"/>
      <c r="D21" s="378"/>
      <c r="E21" s="378"/>
      <c r="F21" s="378"/>
      <c r="G21" s="378"/>
      <c r="H21" s="389" t="s">
        <v>13</v>
      </c>
      <c r="I21" s="389"/>
      <c r="J21" s="26"/>
    </row>
    <row r="22" spans="1:10" ht="15.75" customHeight="1" x14ac:dyDescent="0.25">
      <c r="A22" s="30" t="s">
        <v>14</v>
      </c>
      <c r="B22" s="391" t="s">
        <v>199</v>
      </c>
      <c r="C22" s="391"/>
      <c r="D22" s="391"/>
      <c r="E22" s="391"/>
      <c r="F22" s="391"/>
      <c r="G22" s="391"/>
      <c r="H22" s="389" t="s">
        <v>15</v>
      </c>
      <c r="I22" s="389"/>
      <c r="J22" s="26">
        <v>3821</v>
      </c>
    </row>
    <row r="23" spans="1:10" ht="15.75" customHeight="1" x14ac:dyDescent="0.25">
      <c r="A23" s="30" t="s">
        <v>129</v>
      </c>
      <c r="B23" s="391" t="s">
        <v>203</v>
      </c>
      <c r="C23" s="392"/>
      <c r="D23" s="392"/>
      <c r="E23" s="392"/>
      <c r="F23" s="392"/>
      <c r="G23" s="392"/>
      <c r="H23" s="389"/>
      <c r="I23" s="389"/>
      <c r="J23" s="26"/>
    </row>
    <row r="24" spans="1:10" ht="15.75" customHeight="1" x14ac:dyDescent="0.25">
      <c r="A24" s="30" t="s">
        <v>16</v>
      </c>
      <c r="B24" s="391" t="s">
        <v>200</v>
      </c>
      <c r="C24" s="391"/>
      <c r="D24" s="391"/>
      <c r="E24" s="391"/>
      <c r="F24" s="391"/>
      <c r="G24" s="391"/>
      <c r="H24" s="389"/>
      <c r="I24" s="389"/>
      <c r="J24" s="26"/>
    </row>
    <row r="25" spans="1:10" x14ac:dyDescent="0.25">
      <c r="A25" s="30" t="s">
        <v>17</v>
      </c>
      <c r="B25" s="31">
        <v>27</v>
      </c>
      <c r="C25" s="32"/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395" t="s">
        <v>201</v>
      </c>
      <c r="C26" s="395"/>
      <c r="D26" s="395"/>
      <c r="E26" s="395"/>
      <c r="F26" s="395"/>
      <c r="G26" s="395"/>
      <c r="H26" s="395"/>
      <c r="I26" s="395"/>
    </row>
    <row r="27" spans="1:10" ht="14.25" customHeight="1" x14ac:dyDescent="0.25">
      <c r="A27" s="30" t="s">
        <v>19</v>
      </c>
      <c r="B27" s="36"/>
      <c r="C27" s="37"/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396" t="s">
        <v>231</v>
      </c>
      <c r="C28" s="396"/>
      <c r="D28" s="396"/>
      <c r="E28" s="396"/>
      <c r="F28" s="396"/>
      <c r="G28" s="396"/>
      <c r="H28" s="396"/>
      <c r="I28" s="396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397" t="s">
        <v>202</v>
      </c>
      <c r="B31" s="397"/>
      <c r="C31" s="397"/>
      <c r="D31" s="397"/>
      <c r="E31" s="397"/>
      <c r="F31" s="397"/>
      <c r="G31" s="397"/>
      <c r="H31" s="397"/>
      <c r="I31" s="397"/>
      <c r="J31" s="397"/>
    </row>
    <row r="32" spans="1:10" ht="12" customHeight="1" x14ac:dyDescent="0.25">
      <c r="A32" s="398"/>
      <c r="B32" s="398"/>
      <c r="C32" s="398"/>
      <c r="D32" s="398"/>
      <c r="E32" s="398"/>
      <c r="F32" s="398"/>
      <c r="G32" s="398"/>
      <c r="H32" s="398"/>
      <c r="I32" s="398"/>
      <c r="J32" s="40"/>
    </row>
    <row r="33" spans="1:12" ht="21" customHeight="1" x14ac:dyDescent="0.25">
      <c r="A33" s="399" t="s">
        <v>21</v>
      </c>
      <c r="B33" s="399"/>
      <c r="C33" s="399"/>
      <c r="D33" s="399"/>
      <c r="E33" s="399"/>
      <c r="F33" s="399"/>
      <c r="G33" s="399"/>
      <c r="H33" s="399"/>
      <c r="I33" s="399"/>
      <c r="J33" s="399"/>
    </row>
    <row r="34" spans="1:12" ht="18" customHeight="1" x14ac:dyDescent="0.25">
      <c r="A34" s="400" t="s">
        <v>130</v>
      </c>
      <c r="B34" s="400"/>
      <c r="C34" s="400"/>
      <c r="D34" s="400"/>
      <c r="E34" s="400"/>
      <c r="F34" s="400"/>
      <c r="G34" s="400"/>
      <c r="H34" s="400"/>
      <c r="I34" s="400"/>
      <c r="J34" s="400"/>
    </row>
    <row r="35" spans="1:12" ht="19.5" customHeight="1" x14ac:dyDescent="0.25">
      <c r="A35" s="41"/>
      <c r="B35" s="41"/>
      <c r="C35" s="42">
        <v>2021</v>
      </c>
      <c r="D35" s="42">
        <v>2022</v>
      </c>
      <c r="E35" s="42">
        <v>2022</v>
      </c>
      <c r="F35" s="42">
        <v>2023</v>
      </c>
      <c r="G35" s="42"/>
      <c r="H35" s="42"/>
      <c r="I35" s="41"/>
      <c r="J35" s="41"/>
    </row>
    <row r="36" spans="1:12" ht="18.75" customHeight="1" x14ac:dyDescent="0.25">
      <c r="A36" s="402"/>
      <c r="B36" s="401" t="s">
        <v>22</v>
      </c>
      <c r="C36" s="423" t="s">
        <v>132</v>
      </c>
      <c r="D36" s="423" t="s">
        <v>133</v>
      </c>
      <c r="E36" s="403" t="s">
        <v>131</v>
      </c>
      <c r="F36" s="393" t="s">
        <v>134</v>
      </c>
      <c r="G36" s="401" t="s">
        <v>135</v>
      </c>
      <c r="H36" s="401"/>
      <c r="I36" s="401"/>
      <c r="J36" s="401"/>
      <c r="K36" s="43"/>
    </row>
    <row r="37" spans="1:12" ht="45.75" customHeight="1" x14ac:dyDescent="0.25">
      <c r="A37" s="402"/>
      <c r="B37" s="401"/>
      <c r="C37" s="423"/>
      <c r="D37" s="423"/>
      <c r="E37" s="403"/>
      <c r="F37" s="394"/>
      <c r="G37" s="128" t="s">
        <v>136</v>
      </c>
      <c r="H37" s="128" t="s">
        <v>137</v>
      </c>
      <c r="I37" s="128" t="s">
        <v>138</v>
      </c>
      <c r="J37" s="128" t="s">
        <v>139</v>
      </c>
      <c r="K37" s="43"/>
    </row>
    <row r="38" spans="1:12" x14ac:dyDescent="0.25">
      <c r="A38" s="93">
        <v>1</v>
      </c>
      <c r="B38" s="129">
        <v>2</v>
      </c>
      <c r="C38" s="130">
        <v>3</v>
      </c>
      <c r="D38" s="130">
        <v>4</v>
      </c>
      <c r="E38" s="129">
        <v>5</v>
      </c>
      <c r="F38" s="224">
        <v>6</v>
      </c>
      <c r="G38" s="93">
        <v>7</v>
      </c>
      <c r="H38" s="93">
        <v>8</v>
      </c>
      <c r="I38" s="93">
        <v>9</v>
      </c>
      <c r="J38" s="93">
        <v>10</v>
      </c>
    </row>
    <row r="39" spans="1:12" ht="26.25" customHeight="1" x14ac:dyDescent="0.25">
      <c r="A39" s="142" t="s">
        <v>23</v>
      </c>
      <c r="B39" s="44"/>
      <c r="C39" s="44"/>
      <c r="D39" s="45"/>
      <c r="E39" s="44"/>
      <c r="F39" s="225"/>
      <c r="G39" s="44"/>
      <c r="H39" s="44"/>
      <c r="I39" s="44"/>
      <c r="J39" s="44"/>
    </row>
    <row r="40" spans="1:12" ht="38.25" customHeight="1" x14ac:dyDescent="0.2">
      <c r="A40" s="143" t="s">
        <v>24</v>
      </c>
      <c r="B40" s="144" t="s">
        <v>25</v>
      </c>
      <c r="C40" s="145">
        <v>4569.83</v>
      </c>
      <c r="D40" s="145">
        <v>7146.14</v>
      </c>
      <c r="E40" s="145">
        <v>7506.31</v>
      </c>
      <c r="F40" s="146">
        <f>SUM(G40:J40)</f>
        <v>9609</v>
      </c>
      <c r="G40" s="146">
        <v>2402.25</v>
      </c>
      <c r="H40" s="146">
        <v>2402.25</v>
      </c>
      <c r="I40" s="146">
        <v>2402.25</v>
      </c>
      <c r="J40" s="146">
        <v>2402.25</v>
      </c>
      <c r="K40" s="46">
        <f>SUM(G40:J40)</f>
        <v>9609</v>
      </c>
    </row>
    <row r="41" spans="1:12" ht="21.75" customHeight="1" x14ac:dyDescent="0.25">
      <c r="A41" s="47" t="s">
        <v>26</v>
      </c>
      <c r="B41" s="93" t="s">
        <v>27</v>
      </c>
      <c r="C41" s="222">
        <v>365.64</v>
      </c>
      <c r="D41" s="222">
        <v>735.24</v>
      </c>
      <c r="E41" s="223">
        <v>806.88</v>
      </c>
      <c r="F41" s="226">
        <f>SUM(G41:J41)</f>
        <v>1047.8</v>
      </c>
      <c r="G41" s="55">
        <v>261.95</v>
      </c>
      <c r="H41" s="55">
        <v>261.95</v>
      </c>
      <c r="I41" s="55">
        <v>261.95</v>
      </c>
      <c r="J41" s="55">
        <v>261.95</v>
      </c>
      <c r="K41" s="43" t="s">
        <v>222</v>
      </c>
      <c r="L41" s="48"/>
    </row>
    <row r="42" spans="1:12" ht="19.5" customHeight="1" x14ac:dyDescent="0.25">
      <c r="A42" s="47" t="s">
        <v>28</v>
      </c>
      <c r="B42" s="93" t="s">
        <v>29</v>
      </c>
      <c r="C42" s="110"/>
      <c r="D42" s="110"/>
      <c r="E42" s="117"/>
      <c r="F42" s="227"/>
      <c r="G42" s="116"/>
      <c r="H42" s="116"/>
      <c r="I42" s="116"/>
      <c r="J42" s="116"/>
    </row>
    <row r="43" spans="1:12" ht="21" customHeight="1" x14ac:dyDescent="0.25">
      <c r="A43" s="47" t="s">
        <v>191</v>
      </c>
      <c r="B43" s="93" t="s">
        <v>30</v>
      </c>
      <c r="C43" s="110"/>
      <c r="D43" s="110"/>
      <c r="E43" s="117"/>
      <c r="F43" s="227"/>
      <c r="G43" s="116"/>
      <c r="H43" s="116"/>
      <c r="I43" s="116"/>
      <c r="J43" s="116"/>
    </row>
    <row r="44" spans="1:12" ht="21.75" customHeight="1" x14ac:dyDescent="0.25">
      <c r="A44" s="47" t="s">
        <v>192</v>
      </c>
      <c r="B44" s="93" t="s">
        <v>31</v>
      </c>
      <c r="C44" s="110"/>
      <c r="D44" s="110"/>
      <c r="E44" s="117"/>
      <c r="F44" s="227"/>
      <c r="G44" s="116"/>
      <c r="H44" s="116"/>
      <c r="I44" s="116"/>
      <c r="J44" s="116"/>
      <c r="K44" s="49"/>
    </row>
    <row r="45" spans="1:12" s="51" customFormat="1" ht="54.75" x14ac:dyDescent="0.25">
      <c r="A45" s="147" t="s">
        <v>32</v>
      </c>
      <c r="B45" s="148" t="s">
        <v>33</v>
      </c>
      <c r="C45" s="145">
        <v>4204.1899999999996</v>
      </c>
      <c r="D45" s="146">
        <f>D40-D41</f>
        <v>6410.9000000000005</v>
      </c>
      <c r="E45" s="146">
        <f>E40-E41</f>
        <v>6699.43</v>
      </c>
      <c r="F45" s="146">
        <f>SUM(G45:J45)</f>
        <v>8561.2000000000007</v>
      </c>
      <c r="G45" s="146">
        <v>2140.3000000000002</v>
      </c>
      <c r="H45" s="146">
        <v>2140.3000000000002</v>
      </c>
      <c r="I45" s="146">
        <v>2140.3000000000002</v>
      </c>
      <c r="J45" s="146">
        <v>2140.3000000000002</v>
      </c>
      <c r="K45" s="50">
        <f>SUM(G45:J45)</f>
        <v>8561.2000000000007</v>
      </c>
    </row>
    <row r="46" spans="1:12" ht="27" customHeight="1" x14ac:dyDescent="0.25">
      <c r="A46" s="143" t="s">
        <v>205</v>
      </c>
      <c r="B46" s="149" t="s">
        <v>34</v>
      </c>
      <c r="C46" s="150">
        <f t="shared" ref="C46:J46" si="0">SUM(C47:C49)</f>
        <v>256.56</v>
      </c>
      <c r="D46" s="150">
        <f t="shared" si="0"/>
        <v>331.2</v>
      </c>
      <c r="E46" s="150">
        <f t="shared" si="0"/>
        <v>398.22</v>
      </c>
      <c r="F46" s="150">
        <f t="shared" si="0"/>
        <v>457</v>
      </c>
      <c r="G46" s="150">
        <f t="shared" si="0"/>
        <v>114.25</v>
      </c>
      <c r="H46" s="150">
        <f t="shared" si="0"/>
        <v>114.25</v>
      </c>
      <c r="I46" s="150">
        <f t="shared" si="0"/>
        <v>114.25</v>
      </c>
      <c r="J46" s="150">
        <f t="shared" si="0"/>
        <v>114.25</v>
      </c>
      <c r="K46" s="49">
        <f>SUM(G46:J46)</f>
        <v>457</v>
      </c>
    </row>
    <row r="47" spans="1:12" ht="27" customHeight="1" x14ac:dyDescent="0.25">
      <c r="A47" s="131" t="s">
        <v>204</v>
      </c>
      <c r="B47" s="124" t="s">
        <v>207</v>
      </c>
      <c r="C47" s="205">
        <v>246.44</v>
      </c>
      <c r="D47" s="205">
        <v>331.2</v>
      </c>
      <c r="E47" s="205">
        <v>336.5</v>
      </c>
      <c r="F47" s="150">
        <v>370</v>
      </c>
      <c r="G47" s="125">
        <v>92.5</v>
      </c>
      <c r="H47" s="125">
        <v>92.5</v>
      </c>
      <c r="I47" s="125">
        <v>92.5</v>
      </c>
      <c r="J47" s="125">
        <v>92.5</v>
      </c>
      <c r="K47" s="49">
        <f>SUM(G47:J47)</f>
        <v>370</v>
      </c>
    </row>
    <row r="48" spans="1:12" ht="27" customHeight="1" x14ac:dyDescent="0.25">
      <c r="A48" s="131" t="s">
        <v>206</v>
      </c>
      <c r="B48" s="124" t="s">
        <v>208</v>
      </c>
      <c r="C48" s="205">
        <v>10.119999999999999</v>
      </c>
      <c r="D48" s="205"/>
      <c r="E48" s="205">
        <v>16.36</v>
      </c>
      <c r="F48" s="150">
        <v>17</v>
      </c>
      <c r="G48" s="125">
        <v>4.25</v>
      </c>
      <c r="H48" s="125">
        <v>4.25</v>
      </c>
      <c r="I48" s="125">
        <v>4.25</v>
      </c>
      <c r="J48" s="125">
        <v>4.25</v>
      </c>
      <c r="K48" s="49">
        <f>SUM(G48:J48)</f>
        <v>17</v>
      </c>
    </row>
    <row r="49" spans="1:12" ht="27" customHeight="1" x14ac:dyDescent="0.25">
      <c r="A49" s="131" t="s">
        <v>220</v>
      </c>
      <c r="B49" s="124"/>
      <c r="C49" s="205"/>
      <c r="D49" s="205"/>
      <c r="E49" s="205">
        <v>45.36</v>
      </c>
      <c r="F49" s="150">
        <v>70</v>
      </c>
      <c r="G49" s="125">
        <v>17.5</v>
      </c>
      <c r="H49" s="125">
        <v>17.5</v>
      </c>
      <c r="I49" s="125">
        <v>17.5</v>
      </c>
      <c r="J49" s="125">
        <v>17.5</v>
      </c>
      <c r="K49" s="49">
        <f>SUM(G49:J49)</f>
        <v>70</v>
      </c>
    </row>
    <row r="50" spans="1:12" ht="24" customHeight="1" x14ac:dyDescent="0.25">
      <c r="A50" s="123" t="s">
        <v>140</v>
      </c>
      <c r="B50" s="126" t="s">
        <v>35</v>
      </c>
      <c r="C50" s="133"/>
      <c r="D50" s="133"/>
      <c r="E50" s="57"/>
      <c r="F50" s="135"/>
      <c r="G50" s="125"/>
      <c r="H50" s="125"/>
      <c r="I50" s="125"/>
      <c r="J50" s="125"/>
      <c r="K50" s="49"/>
    </row>
    <row r="51" spans="1:12" ht="20.25" customHeight="1" x14ac:dyDescent="0.25">
      <c r="A51" s="53" t="s">
        <v>190</v>
      </c>
      <c r="B51" s="107" t="s">
        <v>36</v>
      </c>
      <c r="C51" s="54"/>
      <c r="D51" s="54"/>
      <c r="E51" s="55"/>
      <c r="F51" s="226"/>
      <c r="G51" s="56"/>
      <c r="H51" s="56"/>
      <c r="I51" s="56"/>
      <c r="J51" s="56"/>
      <c r="K51" s="49"/>
    </row>
    <row r="52" spans="1:12" ht="22.5" customHeight="1" x14ac:dyDescent="0.25">
      <c r="A52" s="151" t="s">
        <v>141</v>
      </c>
      <c r="B52" s="144" t="s">
        <v>37</v>
      </c>
      <c r="C52" s="134">
        <f t="shared" ref="C52:J52" si="1">SUM(C53)</f>
        <v>801.87</v>
      </c>
      <c r="D52" s="135">
        <f t="shared" si="1"/>
        <v>1800</v>
      </c>
      <c r="E52" s="135">
        <f t="shared" si="1"/>
        <v>1691</v>
      </c>
      <c r="F52" s="135">
        <f t="shared" si="1"/>
        <v>1707</v>
      </c>
      <c r="G52" s="135">
        <f t="shared" si="1"/>
        <v>426.75</v>
      </c>
      <c r="H52" s="135">
        <f t="shared" si="1"/>
        <v>426.75</v>
      </c>
      <c r="I52" s="135">
        <f t="shared" si="1"/>
        <v>426.75</v>
      </c>
      <c r="J52" s="135">
        <f t="shared" si="1"/>
        <v>426.75</v>
      </c>
      <c r="K52" s="49">
        <f>SUM(G52:J52)</f>
        <v>1707</v>
      </c>
    </row>
    <row r="53" spans="1:12" ht="55.5" customHeight="1" x14ac:dyDescent="0.25">
      <c r="A53" s="131" t="s">
        <v>209</v>
      </c>
      <c r="B53" s="124" t="s">
        <v>210</v>
      </c>
      <c r="C53" s="246">
        <v>801.87</v>
      </c>
      <c r="D53" s="125">
        <v>1800</v>
      </c>
      <c r="E53" s="55">
        <v>1691</v>
      </c>
      <c r="F53" s="226">
        <v>1707</v>
      </c>
      <c r="G53" s="56">
        <v>426.75</v>
      </c>
      <c r="H53" s="56">
        <v>426.75</v>
      </c>
      <c r="I53" s="56">
        <v>426.75</v>
      </c>
      <c r="J53" s="56">
        <v>426.75</v>
      </c>
      <c r="K53" s="49">
        <f>SUM(G53:J53)</f>
        <v>1707</v>
      </c>
    </row>
    <row r="54" spans="1:12" ht="46.5" customHeight="1" x14ac:dyDescent="0.25">
      <c r="A54" s="59" t="s">
        <v>38</v>
      </c>
      <c r="B54" s="93" t="s">
        <v>39</v>
      </c>
      <c r="C54" s="110"/>
      <c r="D54" s="110"/>
      <c r="E54" s="127"/>
      <c r="F54" s="228"/>
      <c r="G54" s="116"/>
      <c r="H54" s="116"/>
      <c r="I54" s="116"/>
      <c r="J54" s="116"/>
    </row>
    <row r="55" spans="1:12" ht="43.5" customHeight="1" x14ac:dyDescent="0.25">
      <c r="A55" s="152" t="s">
        <v>142</v>
      </c>
      <c r="B55" s="153" t="s">
        <v>41</v>
      </c>
      <c r="C55" s="138">
        <f t="shared" ref="C55:J55" si="2">SUM(C56:C57)</f>
        <v>2152.4699999999998</v>
      </c>
      <c r="D55" s="140">
        <f t="shared" si="2"/>
        <v>2948.92</v>
      </c>
      <c r="E55" s="140">
        <f t="shared" si="2"/>
        <v>2948.92</v>
      </c>
      <c r="F55" s="140">
        <f t="shared" si="2"/>
        <v>4400</v>
      </c>
      <c r="G55" s="140">
        <f t="shared" si="2"/>
        <v>1100</v>
      </c>
      <c r="H55" s="140">
        <f t="shared" si="2"/>
        <v>1100</v>
      </c>
      <c r="I55" s="140">
        <f t="shared" si="2"/>
        <v>1100</v>
      </c>
      <c r="J55" s="140">
        <f t="shared" si="2"/>
        <v>1100</v>
      </c>
      <c r="K55" s="101">
        <f>SUM(G55:J55)</f>
        <v>4400</v>
      </c>
    </row>
    <row r="56" spans="1:12" ht="64.5" customHeight="1" x14ac:dyDescent="0.2">
      <c r="A56" s="132" t="s">
        <v>212</v>
      </c>
      <c r="B56" s="95" t="s">
        <v>143</v>
      </c>
      <c r="C56" s="139">
        <v>2000</v>
      </c>
      <c r="D56" s="162">
        <v>2948.92</v>
      </c>
      <c r="E56" s="127">
        <v>2948.92</v>
      </c>
      <c r="F56" s="228">
        <v>4400</v>
      </c>
      <c r="G56" s="208">
        <v>1100</v>
      </c>
      <c r="H56" s="208">
        <v>1100</v>
      </c>
      <c r="I56" s="208">
        <v>1100</v>
      </c>
      <c r="J56" s="208">
        <v>1100</v>
      </c>
      <c r="K56" s="209">
        <f>SUM(G56:J56)</f>
        <v>4400</v>
      </c>
    </row>
    <row r="57" spans="1:12" ht="66.75" customHeight="1" x14ac:dyDescent="0.25">
      <c r="A57" s="132" t="s">
        <v>213</v>
      </c>
      <c r="B57" s="95" t="s">
        <v>211</v>
      </c>
      <c r="C57" s="139">
        <v>152.47</v>
      </c>
      <c r="D57" s="110"/>
      <c r="E57" s="127"/>
      <c r="F57" s="228"/>
      <c r="G57" s="116"/>
      <c r="H57" s="116"/>
      <c r="I57" s="116"/>
      <c r="J57" s="116"/>
    </row>
    <row r="58" spans="1:12" s="58" customFormat="1" ht="49.5" customHeight="1" x14ac:dyDescent="0.25">
      <c r="A58" s="154" t="s">
        <v>144</v>
      </c>
      <c r="B58" s="155" t="s">
        <v>43</v>
      </c>
      <c r="C58" s="136">
        <f t="shared" ref="C58:J58" si="3">C45+C46+C52</f>
        <v>5262.62</v>
      </c>
      <c r="D58" s="136">
        <f t="shared" si="3"/>
        <v>8542.1</v>
      </c>
      <c r="E58" s="136">
        <f t="shared" si="3"/>
        <v>8788.6500000000015</v>
      </c>
      <c r="F58" s="136">
        <f t="shared" si="3"/>
        <v>10725.2</v>
      </c>
      <c r="G58" s="136">
        <f t="shared" si="3"/>
        <v>2681.3</v>
      </c>
      <c r="H58" s="136">
        <f t="shared" si="3"/>
        <v>2681.3</v>
      </c>
      <c r="I58" s="136">
        <f t="shared" si="3"/>
        <v>2681.3</v>
      </c>
      <c r="J58" s="136">
        <f t="shared" si="3"/>
        <v>2681.3</v>
      </c>
      <c r="K58" s="60"/>
    </row>
    <row r="59" spans="1:12" s="58" customFormat="1" ht="26.25" customHeight="1" x14ac:dyDescent="0.3">
      <c r="A59" s="216" t="s">
        <v>40</v>
      </c>
      <c r="B59" s="156" t="s">
        <v>45</v>
      </c>
      <c r="C59" s="137">
        <f t="shared" ref="C59:J59" si="4">C58+C55</f>
        <v>7415.09</v>
      </c>
      <c r="D59" s="141">
        <f t="shared" si="4"/>
        <v>11491.02</v>
      </c>
      <c r="E59" s="141">
        <f t="shared" si="4"/>
        <v>11737.570000000002</v>
      </c>
      <c r="F59" s="141">
        <f t="shared" si="4"/>
        <v>15125.2</v>
      </c>
      <c r="G59" s="141">
        <f t="shared" si="4"/>
        <v>3781.3</v>
      </c>
      <c r="H59" s="141">
        <f t="shared" si="4"/>
        <v>3781.3</v>
      </c>
      <c r="I59" s="141">
        <f t="shared" si="4"/>
        <v>3781.3</v>
      </c>
      <c r="J59" s="141">
        <f t="shared" si="4"/>
        <v>3781.3</v>
      </c>
      <c r="K59" s="43"/>
    </row>
    <row r="60" spans="1:12" s="58" customFormat="1" ht="25.5" customHeight="1" x14ac:dyDescent="0.25">
      <c r="A60" s="157" t="s">
        <v>42</v>
      </c>
      <c r="B60" s="61"/>
      <c r="C60" s="62"/>
      <c r="D60" s="63"/>
      <c r="E60" s="62"/>
      <c r="F60" s="62"/>
      <c r="G60" s="62"/>
      <c r="H60" s="62"/>
      <c r="I60" s="62"/>
      <c r="J60" s="62"/>
      <c r="K60" s="60"/>
    </row>
    <row r="61" spans="1:12" ht="36" customHeight="1" x14ac:dyDescent="0.2">
      <c r="A61" s="158" t="s">
        <v>184</v>
      </c>
      <c r="B61" s="159" t="s">
        <v>50</v>
      </c>
      <c r="C61" s="160">
        <v>5468.13</v>
      </c>
      <c r="D61" s="160">
        <v>9576.3799999999992</v>
      </c>
      <c r="E61" s="160">
        <v>8053.91</v>
      </c>
      <c r="F61" s="160">
        <v>11011.33</v>
      </c>
      <c r="G61" s="160">
        <v>2752.83</v>
      </c>
      <c r="H61" s="160">
        <v>2752.83</v>
      </c>
      <c r="I61" s="160">
        <v>2752.83</v>
      </c>
      <c r="J61" s="160">
        <v>2752.84</v>
      </c>
      <c r="K61" s="46">
        <f>SUM(G61:J61)</f>
        <v>11011.33</v>
      </c>
      <c r="L61" s="64"/>
    </row>
    <row r="62" spans="1:12" ht="32.25" customHeight="1" x14ac:dyDescent="0.25">
      <c r="A62" s="158" t="s">
        <v>44</v>
      </c>
      <c r="B62" s="159" t="s">
        <v>51</v>
      </c>
      <c r="C62" s="160">
        <f t="shared" ref="C62:J62" si="5">C67</f>
        <v>1514.89</v>
      </c>
      <c r="D62" s="160">
        <f t="shared" si="5"/>
        <v>1908.8</v>
      </c>
      <c r="E62" s="160">
        <f t="shared" si="5"/>
        <v>1898.36</v>
      </c>
      <c r="F62" s="160">
        <f>SUM(G62:J62)</f>
        <v>2287.1</v>
      </c>
      <c r="G62" s="160">
        <f t="shared" si="5"/>
        <v>571.78</v>
      </c>
      <c r="H62" s="160">
        <f t="shared" si="5"/>
        <v>571.78</v>
      </c>
      <c r="I62" s="160">
        <f t="shared" si="5"/>
        <v>571.77</v>
      </c>
      <c r="J62" s="160">
        <f t="shared" si="5"/>
        <v>571.77</v>
      </c>
      <c r="K62" s="43">
        <f>SUM(G62:J62)</f>
        <v>2287.1</v>
      </c>
    </row>
    <row r="63" spans="1:12" ht="36" customHeight="1" x14ac:dyDescent="0.25">
      <c r="A63" s="65" t="s">
        <v>46</v>
      </c>
      <c r="B63" s="95" t="s">
        <v>145</v>
      </c>
      <c r="C63" s="79"/>
      <c r="D63" s="116"/>
      <c r="E63" s="117"/>
      <c r="F63" s="229"/>
      <c r="G63" s="118"/>
      <c r="H63" s="118"/>
      <c r="I63" s="118"/>
      <c r="J63" s="118"/>
    </row>
    <row r="64" spans="1:12" ht="19.5" customHeight="1" x14ac:dyDescent="0.25">
      <c r="A64" s="65" t="s">
        <v>47</v>
      </c>
      <c r="B64" s="95" t="s">
        <v>146</v>
      </c>
      <c r="C64" s="79"/>
      <c r="D64" s="116"/>
      <c r="E64" s="117"/>
      <c r="F64" s="229"/>
      <c r="G64" s="118"/>
      <c r="H64" s="118"/>
      <c r="I64" s="118"/>
      <c r="J64" s="118"/>
    </row>
    <row r="65" spans="1:11" ht="19.5" customHeight="1" x14ac:dyDescent="0.25">
      <c r="A65" s="65" t="s">
        <v>48</v>
      </c>
      <c r="B65" s="95" t="s">
        <v>147</v>
      </c>
      <c r="C65" s="79"/>
      <c r="D65" s="116"/>
      <c r="E65" s="117"/>
      <c r="F65" s="229"/>
      <c r="G65" s="118"/>
      <c r="H65" s="118"/>
      <c r="I65" s="118"/>
      <c r="J65" s="118"/>
    </row>
    <row r="66" spans="1:11" ht="19.5" customHeight="1" x14ac:dyDescent="0.25">
      <c r="A66" s="65" t="s">
        <v>49</v>
      </c>
      <c r="B66" s="95" t="s">
        <v>148</v>
      </c>
      <c r="C66" s="79"/>
      <c r="D66" s="116"/>
      <c r="E66" s="117"/>
      <c r="F66" s="229"/>
      <c r="G66" s="118"/>
      <c r="H66" s="118"/>
      <c r="I66" s="118"/>
      <c r="J66" s="118"/>
    </row>
    <row r="67" spans="1:11" ht="23.25" customHeight="1" x14ac:dyDescent="0.25">
      <c r="A67" s="165" t="s">
        <v>185</v>
      </c>
      <c r="B67" s="159" t="s">
        <v>149</v>
      </c>
      <c r="C67" s="204">
        <v>1514.89</v>
      </c>
      <c r="D67" s="161">
        <v>1908.8</v>
      </c>
      <c r="E67" s="161">
        <v>1898.36</v>
      </c>
      <c r="F67" s="161">
        <f>SUM(G67:J67)</f>
        <v>2287.1</v>
      </c>
      <c r="G67" s="161">
        <v>571.78</v>
      </c>
      <c r="H67" s="161">
        <v>571.78</v>
      </c>
      <c r="I67" s="161">
        <v>571.77</v>
      </c>
      <c r="J67" s="161">
        <v>571.77</v>
      </c>
      <c r="K67" s="43"/>
    </row>
    <row r="68" spans="1:11" ht="19.5" customHeight="1" x14ac:dyDescent="0.25">
      <c r="A68" s="53" t="s">
        <v>186</v>
      </c>
      <c r="B68" s="94" t="s">
        <v>52</v>
      </c>
      <c r="C68" s="119"/>
      <c r="D68" s="54"/>
      <c r="E68" s="117"/>
      <c r="F68" s="229"/>
      <c r="G68" s="120"/>
      <c r="H68" s="120"/>
      <c r="I68" s="120"/>
      <c r="J68" s="120"/>
    </row>
    <row r="69" spans="1:11" ht="18.75" customHeight="1" x14ac:dyDescent="0.25">
      <c r="A69" s="59" t="s">
        <v>187</v>
      </c>
      <c r="B69" s="95" t="s">
        <v>53</v>
      </c>
      <c r="C69" s="121"/>
      <c r="D69" s="116"/>
      <c r="E69" s="117"/>
      <c r="F69" s="229"/>
      <c r="G69" s="116"/>
      <c r="H69" s="116"/>
      <c r="I69" s="116"/>
      <c r="J69" s="116"/>
    </row>
    <row r="70" spans="1:11" ht="19.5" customHeight="1" x14ac:dyDescent="0.25">
      <c r="A70" s="59" t="s">
        <v>188</v>
      </c>
      <c r="B70" s="95" t="s">
        <v>54</v>
      </c>
      <c r="C70" s="110"/>
      <c r="D70" s="116"/>
      <c r="E70" s="117"/>
      <c r="F70" s="229"/>
      <c r="G70" s="116"/>
      <c r="H70" s="116"/>
      <c r="I70" s="116"/>
      <c r="J70" s="116"/>
    </row>
    <row r="71" spans="1:11" ht="20.25" customHeight="1" x14ac:dyDescent="0.25">
      <c r="A71" s="59" t="s">
        <v>189</v>
      </c>
      <c r="B71" s="95" t="s">
        <v>56</v>
      </c>
      <c r="C71" s="79"/>
      <c r="D71" s="116"/>
      <c r="E71" s="117"/>
      <c r="F71" s="229"/>
      <c r="G71" s="116"/>
      <c r="H71" s="116"/>
      <c r="I71" s="116"/>
      <c r="J71" s="116"/>
    </row>
    <row r="72" spans="1:11" ht="41.25" customHeight="1" x14ac:dyDescent="0.25">
      <c r="A72" s="167" t="s">
        <v>223</v>
      </c>
      <c r="B72" s="168" t="s">
        <v>58</v>
      </c>
      <c r="C72" s="169">
        <v>149.86000000000001</v>
      </c>
      <c r="D72" s="202"/>
      <c r="E72" s="203">
        <v>1760.8</v>
      </c>
      <c r="F72" s="203">
        <v>1776.5</v>
      </c>
      <c r="G72" s="210">
        <v>444.12</v>
      </c>
      <c r="H72" s="210">
        <v>444.12</v>
      </c>
      <c r="I72" s="210">
        <v>444.12</v>
      </c>
      <c r="J72" s="210">
        <v>444.12</v>
      </c>
    </row>
    <row r="73" spans="1:11" ht="24" customHeight="1" x14ac:dyDescent="0.25">
      <c r="A73" s="165" t="s">
        <v>55</v>
      </c>
      <c r="B73" s="159" t="s">
        <v>60</v>
      </c>
      <c r="C73" s="166">
        <v>50.8</v>
      </c>
      <c r="D73" s="170">
        <v>1.05</v>
      </c>
      <c r="E73" s="166">
        <v>4.41</v>
      </c>
      <c r="F73" s="166">
        <v>12.04</v>
      </c>
      <c r="G73" s="166">
        <v>3.01</v>
      </c>
      <c r="H73" s="166">
        <v>3.01</v>
      </c>
      <c r="I73" s="166">
        <v>3.01</v>
      </c>
      <c r="J73" s="166">
        <v>3.01</v>
      </c>
      <c r="K73" s="122">
        <v>0.18</v>
      </c>
    </row>
    <row r="74" spans="1:11" s="105" customFormat="1" ht="23.25" customHeight="1" x14ac:dyDescent="0.25">
      <c r="A74" s="65" t="s">
        <v>57</v>
      </c>
      <c r="B74" s="95" t="s">
        <v>63</v>
      </c>
      <c r="C74" s="79"/>
      <c r="D74" s="116"/>
      <c r="E74" s="117"/>
      <c r="F74" s="229"/>
      <c r="G74" s="116"/>
      <c r="H74" s="116"/>
      <c r="I74" s="116"/>
      <c r="J74" s="116"/>
      <c r="K74" s="3"/>
    </row>
    <row r="75" spans="1:11" s="70" customFormat="1" ht="40.5" customHeight="1" x14ac:dyDescent="0.25">
      <c r="A75" s="85" t="s">
        <v>150</v>
      </c>
      <c r="B75" s="84" t="s">
        <v>65</v>
      </c>
      <c r="C75" s="67"/>
      <c r="D75" s="68"/>
      <c r="E75" s="69"/>
      <c r="F75" s="230"/>
      <c r="G75" s="68"/>
      <c r="H75" s="68"/>
      <c r="I75" s="68"/>
      <c r="J75" s="68"/>
      <c r="K75" s="66"/>
    </row>
    <row r="76" spans="1:11" s="58" customFormat="1" ht="29.25" customHeight="1" x14ac:dyDescent="0.2">
      <c r="A76" s="157" t="s">
        <v>59</v>
      </c>
      <c r="B76" s="163" t="s">
        <v>67</v>
      </c>
      <c r="C76" s="164">
        <f>C61+C62+C72+C73</f>
        <v>7183.68</v>
      </c>
      <c r="D76" s="164">
        <f>D61+D62+D72+D73</f>
        <v>11486.229999999998</v>
      </c>
      <c r="E76" s="164">
        <f t="shared" ref="E76:J76" si="6">E61+E62+E72+E73</f>
        <v>11717.48</v>
      </c>
      <c r="F76" s="164">
        <f t="shared" si="6"/>
        <v>15086.970000000001</v>
      </c>
      <c r="G76" s="164">
        <f t="shared" si="6"/>
        <v>3771.74</v>
      </c>
      <c r="H76" s="164">
        <f t="shared" si="6"/>
        <v>3771.74</v>
      </c>
      <c r="I76" s="164">
        <f t="shared" si="6"/>
        <v>3771.73</v>
      </c>
      <c r="J76" s="164">
        <f t="shared" si="6"/>
        <v>3771.7400000000002</v>
      </c>
      <c r="K76" s="72"/>
    </row>
    <row r="77" spans="1:11" s="58" customFormat="1" ht="44.25" customHeight="1" x14ac:dyDescent="0.25">
      <c r="A77" s="243" t="s">
        <v>61</v>
      </c>
      <c r="B77" s="71"/>
      <c r="C77" s="73"/>
      <c r="D77" s="62"/>
      <c r="E77" s="62"/>
      <c r="F77" s="62"/>
      <c r="G77" s="62"/>
      <c r="H77" s="62"/>
      <c r="I77" s="62"/>
      <c r="J77" s="62"/>
      <c r="K77" s="60"/>
    </row>
    <row r="78" spans="1:11" ht="27.75" customHeight="1" x14ac:dyDescent="0.25">
      <c r="A78" s="244" t="s">
        <v>62</v>
      </c>
      <c r="B78" s="245" t="s">
        <v>69</v>
      </c>
      <c r="C78" s="231">
        <f t="shared" ref="C78:J78" si="7">C45-C61</f>
        <v>-1263.9400000000005</v>
      </c>
      <c r="D78" s="231">
        <f t="shared" si="7"/>
        <v>-3165.4799999999987</v>
      </c>
      <c r="E78" s="231">
        <f t="shared" si="7"/>
        <v>-1354.4799999999996</v>
      </c>
      <c r="F78" s="231">
        <f t="shared" si="7"/>
        <v>-2450.1299999999992</v>
      </c>
      <c r="G78" s="231">
        <f t="shared" si="7"/>
        <v>-612.52999999999975</v>
      </c>
      <c r="H78" s="231">
        <f t="shared" si="7"/>
        <v>-612.52999999999975</v>
      </c>
      <c r="I78" s="231">
        <f t="shared" si="7"/>
        <v>-612.52999999999975</v>
      </c>
      <c r="J78" s="231">
        <f t="shared" si="7"/>
        <v>-612.54</v>
      </c>
    </row>
    <row r="79" spans="1:11" ht="40.5" customHeight="1" x14ac:dyDescent="0.25">
      <c r="A79" s="190" t="s">
        <v>64</v>
      </c>
      <c r="B79" s="245" t="s">
        <v>71</v>
      </c>
      <c r="C79" s="232">
        <f t="shared" ref="C79:J79" si="8">C78+C46+C55-C62-C68-C69</f>
        <v>-369.80000000000086</v>
      </c>
      <c r="D79" s="232">
        <f t="shared" si="8"/>
        <v>-1794.1599999999987</v>
      </c>
      <c r="E79" s="232">
        <f t="shared" si="8"/>
        <v>94.300000000000637</v>
      </c>
      <c r="F79" s="232">
        <f t="shared" si="8"/>
        <v>119.77000000000089</v>
      </c>
      <c r="G79" s="232">
        <f t="shared" si="8"/>
        <v>29.940000000000282</v>
      </c>
      <c r="H79" s="232">
        <f t="shared" si="8"/>
        <v>29.940000000000282</v>
      </c>
      <c r="I79" s="232">
        <f t="shared" si="8"/>
        <v>29.950000000000273</v>
      </c>
      <c r="J79" s="232">
        <f t="shared" si="8"/>
        <v>29.940000000000055</v>
      </c>
    </row>
    <row r="80" spans="1:11" ht="38.25" customHeight="1" x14ac:dyDescent="0.2">
      <c r="A80" s="190" t="s">
        <v>66</v>
      </c>
      <c r="B80" s="245" t="s">
        <v>75</v>
      </c>
      <c r="C80" s="193">
        <f t="shared" ref="C80:J80" si="9">C79+C51+C52-C70-C71-C72</f>
        <v>282.20999999999913</v>
      </c>
      <c r="D80" s="193">
        <f t="shared" si="9"/>
        <v>5.8400000000012824</v>
      </c>
      <c r="E80" s="193">
        <f t="shared" si="9"/>
        <v>24.500000000000682</v>
      </c>
      <c r="F80" s="193">
        <f t="shared" si="9"/>
        <v>50.270000000000891</v>
      </c>
      <c r="G80" s="193">
        <f t="shared" si="9"/>
        <v>12.570000000000277</v>
      </c>
      <c r="H80" s="193">
        <f t="shared" si="9"/>
        <v>12.570000000000277</v>
      </c>
      <c r="I80" s="193">
        <f t="shared" si="9"/>
        <v>12.580000000000268</v>
      </c>
      <c r="J80" s="193">
        <f t="shared" si="9"/>
        <v>12.57000000000005</v>
      </c>
      <c r="K80" s="112"/>
    </row>
    <row r="81" spans="1:11" ht="29.25" customHeight="1" x14ac:dyDescent="0.25">
      <c r="A81" s="65" t="s">
        <v>68</v>
      </c>
      <c r="B81" s="95" t="s">
        <v>77</v>
      </c>
      <c r="C81" s="74"/>
      <c r="D81" s="75"/>
      <c r="E81" s="75"/>
      <c r="F81" s="75"/>
      <c r="G81" s="74"/>
      <c r="H81" s="74"/>
      <c r="I81" s="74"/>
      <c r="J81" s="74"/>
    </row>
    <row r="82" spans="1:11" ht="42" customHeight="1" x14ac:dyDescent="0.25">
      <c r="A82" s="219" t="s">
        <v>70</v>
      </c>
      <c r="B82" s="220" t="s">
        <v>78</v>
      </c>
      <c r="C82" s="221">
        <f>C83</f>
        <v>231.40999999999912</v>
      </c>
      <c r="D82" s="221">
        <f t="shared" ref="D82:J82" si="10">D83</f>
        <v>4.7900000000012826</v>
      </c>
      <c r="E82" s="221">
        <f t="shared" si="10"/>
        <v>20.090000000000682</v>
      </c>
      <c r="F82" s="221">
        <f t="shared" si="10"/>
        <v>38.230000000000892</v>
      </c>
      <c r="G82" s="221">
        <f t="shared" si="10"/>
        <v>9.5600000000002776</v>
      </c>
      <c r="H82" s="221">
        <f t="shared" si="10"/>
        <v>9.5600000000002776</v>
      </c>
      <c r="I82" s="221">
        <f t="shared" si="10"/>
        <v>9.5700000000002685</v>
      </c>
      <c r="J82" s="221">
        <f t="shared" si="10"/>
        <v>9.5600000000000502</v>
      </c>
    </row>
    <row r="83" spans="1:11" ht="21.75" customHeight="1" x14ac:dyDescent="0.25">
      <c r="A83" s="190" t="s">
        <v>72</v>
      </c>
      <c r="B83" s="245" t="s">
        <v>151</v>
      </c>
      <c r="C83" s="233">
        <f>C80+C54-C73-C74-C81</f>
        <v>231.40999999999912</v>
      </c>
      <c r="D83" s="233">
        <f>D80+D54-D73-D74-D81</f>
        <v>4.7900000000012826</v>
      </c>
      <c r="E83" s="233">
        <f t="shared" ref="E83:J83" si="11">E80+E54-E73-E74-E81</f>
        <v>20.090000000000682</v>
      </c>
      <c r="F83" s="233">
        <f t="shared" si="11"/>
        <v>38.230000000000892</v>
      </c>
      <c r="G83" s="233">
        <f t="shared" si="11"/>
        <v>9.5600000000002776</v>
      </c>
      <c r="H83" s="233">
        <f t="shared" si="11"/>
        <v>9.5600000000002776</v>
      </c>
      <c r="I83" s="233">
        <f t="shared" si="11"/>
        <v>9.5700000000002685</v>
      </c>
      <c r="J83" s="233">
        <f t="shared" si="11"/>
        <v>9.5600000000000502</v>
      </c>
    </row>
    <row r="84" spans="1:11" ht="21.75" customHeight="1" x14ac:dyDescent="0.25">
      <c r="A84" s="65" t="s">
        <v>73</v>
      </c>
      <c r="B84" s="95" t="s">
        <v>152</v>
      </c>
      <c r="C84" s="79"/>
      <c r="D84" s="75"/>
      <c r="E84" s="75"/>
      <c r="F84" s="75"/>
      <c r="G84" s="77"/>
      <c r="H84" s="77"/>
      <c r="I84" s="77"/>
      <c r="J84" s="116"/>
    </row>
    <row r="85" spans="1:11" ht="33.75" customHeight="1" x14ac:dyDescent="0.25">
      <c r="A85" s="404" t="s">
        <v>74</v>
      </c>
      <c r="B85" s="404"/>
      <c r="C85" s="404"/>
      <c r="D85" s="404"/>
      <c r="E85" s="404"/>
      <c r="F85" s="404"/>
      <c r="G85" s="404"/>
      <c r="H85" s="404"/>
      <c r="I85" s="404"/>
      <c r="J85" s="404"/>
    </row>
    <row r="86" spans="1:11" s="51" customFormat="1" ht="36" x14ac:dyDescent="0.25">
      <c r="A86" s="171" t="s">
        <v>153</v>
      </c>
      <c r="B86" s="172" t="s">
        <v>80</v>
      </c>
      <c r="C86" s="173">
        <f>C87+C88</f>
        <v>34.71</v>
      </c>
      <c r="D86" s="173">
        <f>D87+D88</f>
        <v>0.71850000000019232</v>
      </c>
      <c r="E86" s="173">
        <f t="shared" ref="E86:J86" si="12">E87+E88</f>
        <v>3.0135000000001022</v>
      </c>
      <c r="F86" s="173">
        <f t="shared" si="12"/>
        <v>5.7345000000001338</v>
      </c>
      <c r="G86" s="173">
        <f t="shared" si="12"/>
        <v>1.4340000000000417</v>
      </c>
      <c r="H86" s="173">
        <f t="shared" si="12"/>
        <v>1.4340000000000417</v>
      </c>
      <c r="I86" s="173">
        <f t="shared" si="12"/>
        <v>1.4355000000000402</v>
      </c>
      <c r="J86" s="173">
        <f t="shared" si="12"/>
        <v>1.4340000000000075</v>
      </c>
      <c r="K86" s="76"/>
    </row>
    <row r="87" spans="1:11" ht="30" x14ac:dyDescent="0.25">
      <c r="A87" s="174" t="s">
        <v>154</v>
      </c>
      <c r="B87" s="175" t="s">
        <v>155</v>
      </c>
      <c r="C87" s="176"/>
      <c r="D87" s="176"/>
      <c r="E87" s="177"/>
      <c r="F87" s="177"/>
      <c r="G87" s="178"/>
      <c r="H87" s="178"/>
      <c r="I87" s="178"/>
      <c r="J87" s="178"/>
    </row>
    <row r="88" spans="1:11" s="105" customFormat="1" ht="45" x14ac:dyDescent="0.25">
      <c r="A88" s="179" t="s">
        <v>76</v>
      </c>
      <c r="B88" s="180" t="s">
        <v>156</v>
      </c>
      <c r="C88" s="181">
        <v>34.71</v>
      </c>
      <c r="D88" s="181">
        <f>D82*15%</f>
        <v>0.71850000000019232</v>
      </c>
      <c r="E88" s="181">
        <f t="shared" ref="E88:J88" si="13">E82*15%</f>
        <v>3.0135000000001022</v>
      </c>
      <c r="F88" s="181">
        <f t="shared" si="13"/>
        <v>5.7345000000001338</v>
      </c>
      <c r="G88" s="235">
        <f t="shared" si="13"/>
        <v>1.4340000000000417</v>
      </c>
      <c r="H88" s="235">
        <f t="shared" si="13"/>
        <v>1.4340000000000417</v>
      </c>
      <c r="I88" s="235">
        <f t="shared" si="13"/>
        <v>1.4355000000000402</v>
      </c>
      <c r="J88" s="235">
        <f t="shared" si="13"/>
        <v>1.4340000000000075</v>
      </c>
      <c r="K88" s="236" t="s">
        <v>214</v>
      </c>
    </row>
    <row r="89" spans="1:11" ht="30" x14ac:dyDescent="0.25">
      <c r="A89" s="65" t="s">
        <v>79</v>
      </c>
      <c r="B89" s="95" t="s">
        <v>82</v>
      </c>
      <c r="C89" s="79"/>
      <c r="D89" s="79"/>
      <c r="E89" s="106">
        <v>0</v>
      </c>
      <c r="F89" s="106"/>
      <c r="G89" s="108"/>
      <c r="H89" s="108"/>
      <c r="I89" s="108"/>
      <c r="J89" s="108"/>
    </row>
    <row r="90" spans="1:11" ht="15.75" customHeight="1" x14ac:dyDescent="0.25">
      <c r="A90" s="65" t="s">
        <v>81</v>
      </c>
      <c r="B90" s="95" t="s">
        <v>85</v>
      </c>
      <c r="C90" s="103"/>
      <c r="D90" s="103"/>
      <c r="E90" s="106">
        <v>0</v>
      </c>
      <c r="F90" s="106"/>
      <c r="G90" s="109"/>
      <c r="H90" s="109"/>
      <c r="I90" s="109"/>
      <c r="J90" s="109"/>
    </row>
    <row r="91" spans="1:11" s="112" customFormat="1" ht="30" x14ac:dyDescent="0.2">
      <c r="A91" s="65" t="s">
        <v>83</v>
      </c>
      <c r="B91" s="93" t="s">
        <v>157</v>
      </c>
      <c r="C91" s="110"/>
      <c r="D91" s="110"/>
      <c r="E91" s="106">
        <v>0</v>
      </c>
      <c r="F91" s="106"/>
      <c r="G91" s="111"/>
      <c r="H91" s="111"/>
      <c r="I91" s="111"/>
      <c r="J91" s="111"/>
    </row>
    <row r="92" spans="1:11" x14ac:dyDescent="0.25">
      <c r="A92" s="65" t="s">
        <v>84</v>
      </c>
      <c r="B92" s="95" t="s">
        <v>86</v>
      </c>
      <c r="C92" s="79"/>
      <c r="D92" s="79"/>
      <c r="E92" s="106">
        <v>0</v>
      </c>
      <c r="F92" s="106"/>
      <c r="G92" s="108"/>
      <c r="H92" s="108"/>
      <c r="I92" s="108"/>
      <c r="J92" s="108"/>
    </row>
    <row r="93" spans="1:11" x14ac:dyDescent="0.25">
      <c r="A93" s="86" t="s">
        <v>158</v>
      </c>
      <c r="B93" s="95" t="s">
        <v>87</v>
      </c>
      <c r="C93" s="113"/>
      <c r="D93" s="79"/>
      <c r="E93" s="106">
        <v>0</v>
      </c>
      <c r="F93" s="106"/>
      <c r="G93" s="108"/>
      <c r="H93" s="108"/>
      <c r="I93" s="108"/>
      <c r="J93" s="108"/>
    </row>
    <row r="94" spans="1:11" x14ac:dyDescent="0.25">
      <c r="A94" s="65" t="s">
        <v>183</v>
      </c>
      <c r="B94" s="95" t="s">
        <v>89</v>
      </c>
      <c r="C94" s="79"/>
      <c r="D94" s="79"/>
      <c r="E94" s="106">
        <v>0</v>
      </c>
      <c r="F94" s="106"/>
      <c r="G94" s="114"/>
      <c r="H94" s="114"/>
      <c r="I94" s="114"/>
      <c r="J94" s="114"/>
    </row>
    <row r="95" spans="1:11" ht="51.75" customHeight="1" x14ac:dyDescent="0.25">
      <c r="A95" s="65" t="s">
        <v>88</v>
      </c>
      <c r="B95" s="95" t="s">
        <v>92</v>
      </c>
      <c r="C95" s="75"/>
      <c r="D95" s="75"/>
      <c r="E95" s="115"/>
      <c r="F95" s="115"/>
      <c r="G95" s="75"/>
      <c r="H95" s="75"/>
      <c r="I95" s="75"/>
      <c r="J95" s="75"/>
    </row>
    <row r="96" spans="1:11" s="51" customFormat="1" ht="39.75" customHeight="1" x14ac:dyDescent="0.25">
      <c r="A96" s="404" t="s">
        <v>90</v>
      </c>
      <c r="B96" s="404"/>
      <c r="C96" s="404"/>
      <c r="D96" s="404"/>
      <c r="E96" s="404"/>
      <c r="F96" s="404"/>
      <c r="G96" s="404"/>
      <c r="H96" s="404"/>
      <c r="I96" s="404"/>
      <c r="J96" s="404"/>
      <c r="K96" s="66"/>
    </row>
    <row r="97" spans="1:19" s="51" customFormat="1" ht="54" x14ac:dyDescent="0.25">
      <c r="A97" s="182" t="s">
        <v>91</v>
      </c>
      <c r="B97" s="183" t="s">
        <v>99</v>
      </c>
      <c r="C97" s="234">
        <f>C98+C99+C100+C101+C104</f>
        <v>504.34</v>
      </c>
      <c r="D97" s="234">
        <f t="shared" ref="D97:J97" si="14">D98+D99+D100+D101+D104</f>
        <v>892.06850000000009</v>
      </c>
      <c r="E97" s="234">
        <f t="shared" si="14"/>
        <v>1008.3935000000001</v>
      </c>
      <c r="F97" s="234">
        <f t="shared" si="14"/>
        <v>1062.7745</v>
      </c>
      <c r="G97" s="234">
        <f t="shared" si="14"/>
        <v>265.69400000000007</v>
      </c>
      <c r="H97" s="234">
        <f t="shared" si="14"/>
        <v>265.69400000000007</v>
      </c>
      <c r="I97" s="234">
        <f t="shared" si="14"/>
        <v>265.69550000000004</v>
      </c>
      <c r="J97" s="234">
        <f t="shared" si="14"/>
        <v>265.69399999999996</v>
      </c>
      <c r="K97" s="52"/>
    </row>
    <row r="98" spans="1:19" ht="23.25" customHeight="1" x14ac:dyDescent="0.25">
      <c r="A98" s="184" t="s">
        <v>219</v>
      </c>
      <c r="B98" s="185" t="s">
        <v>101</v>
      </c>
      <c r="C98" s="238">
        <f>C73</f>
        <v>50.8</v>
      </c>
      <c r="D98" s="238">
        <f t="shared" ref="D98:J98" si="15">D73</f>
        <v>1.05</v>
      </c>
      <c r="E98" s="238">
        <f t="shared" si="15"/>
        <v>4.41</v>
      </c>
      <c r="F98" s="238">
        <f t="shared" si="15"/>
        <v>12.04</v>
      </c>
      <c r="G98" s="238">
        <f t="shared" si="15"/>
        <v>3.01</v>
      </c>
      <c r="H98" s="238">
        <f t="shared" si="15"/>
        <v>3.01</v>
      </c>
      <c r="I98" s="238">
        <f t="shared" si="15"/>
        <v>3.01</v>
      </c>
      <c r="J98" s="238">
        <f t="shared" si="15"/>
        <v>3.01</v>
      </c>
      <c r="K98" s="101">
        <v>0.18</v>
      </c>
      <c r="L98" s="102"/>
    </row>
    <row r="99" spans="1:19" ht="21" customHeight="1" x14ac:dyDescent="0.25">
      <c r="A99" s="53" t="s">
        <v>93</v>
      </c>
      <c r="B99" s="93" t="s">
        <v>103</v>
      </c>
      <c r="C99" s="79"/>
      <c r="D99" s="79"/>
      <c r="E99" s="103"/>
      <c r="F99" s="103"/>
      <c r="G99" s="77"/>
      <c r="H99" s="77"/>
      <c r="I99" s="77"/>
      <c r="J99" s="77"/>
    </row>
    <row r="100" spans="1:19" ht="52.5" customHeight="1" x14ac:dyDescent="0.25">
      <c r="A100" s="186" t="s">
        <v>94</v>
      </c>
      <c r="B100" s="185" t="s">
        <v>105</v>
      </c>
      <c r="C100" s="239">
        <v>215.67</v>
      </c>
      <c r="D100" s="240">
        <v>360</v>
      </c>
      <c r="E100" s="240">
        <v>494</v>
      </c>
      <c r="F100" s="240">
        <v>520</v>
      </c>
      <c r="G100" s="240">
        <v>130</v>
      </c>
      <c r="H100" s="240">
        <v>130</v>
      </c>
      <c r="I100" s="240">
        <v>130</v>
      </c>
      <c r="J100" s="240">
        <v>130</v>
      </c>
      <c r="K100" s="405" t="s">
        <v>225</v>
      </c>
      <c r="L100" s="406"/>
      <c r="M100" s="214"/>
      <c r="N100" s="215"/>
      <c r="O100" s="214"/>
      <c r="P100" s="214"/>
      <c r="Q100" s="214"/>
      <c r="R100" s="214"/>
      <c r="S100" s="214"/>
    </row>
    <row r="101" spans="1:19" ht="30" x14ac:dyDescent="0.25">
      <c r="A101" s="53" t="s">
        <v>95</v>
      </c>
      <c r="B101" s="93" t="s">
        <v>159</v>
      </c>
      <c r="C101" s="79"/>
      <c r="D101" s="103"/>
      <c r="E101" s="103"/>
      <c r="F101" s="103"/>
      <c r="G101" s="77"/>
      <c r="H101" s="77"/>
      <c r="I101" s="77"/>
      <c r="J101" s="77"/>
    </row>
    <row r="102" spans="1:19" x14ac:dyDescent="0.25">
      <c r="A102" s="53" t="s">
        <v>96</v>
      </c>
      <c r="B102" s="93" t="s">
        <v>160</v>
      </c>
      <c r="C102" s="79"/>
      <c r="D102" s="103"/>
      <c r="E102" s="103"/>
      <c r="F102" s="103"/>
      <c r="G102" s="77"/>
      <c r="H102" s="77"/>
      <c r="I102" s="77"/>
      <c r="J102" s="77"/>
    </row>
    <row r="103" spans="1:19" x14ac:dyDescent="0.25">
      <c r="A103" s="53" t="s">
        <v>97</v>
      </c>
      <c r="B103" s="93" t="s">
        <v>161</v>
      </c>
      <c r="C103" s="79"/>
      <c r="D103" s="103"/>
      <c r="E103" s="103"/>
      <c r="F103" s="103"/>
      <c r="G103" s="77"/>
      <c r="H103" s="77"/>
      <c r="I103" s="77"/>
      <c r="J103" s="77"/>
    </row>
    <row r="104" spans="1:19" ht="25.5" customHeight="1" x14ac:dyDescent="0.25">
      <c r="A104" s="218" t="s">
        <v>224</v>
      </c>
      <c r="B104" s="185" t="s">
        <v>162</v>
      </c>
      <c r="C104" s="240">
        <f>SUM(C105:C106)</f>
        <v>237.87</v>
      </c>
      <c r="D104" s="240">
        <f t="shared" ref="D104:J104" si="16">SUM(D105:D106)</f>
        <v>531.01850000000013</v>
      </c>
      <c r="E104" s="240">
        <f t="shared" si="16"/>
        <v>509.98350000000011</v>
      </c>
      <c r="F104" s="238">
        <f t="shared" si="16"/>
        <v>530.73450000000014</v>
      </c>
      <c r="G104" s="238">
        <f t="shared" si="16"/>
        <v>132.68400000000005</v>
      </c>
      <c r="H104" s="238">
        <f t="shared" si="16"/>
        <v>132.68400000000005</v>
      </c>
      <c r="I104" s="238">
        <f t="shared" si="16"/>
        <v>132.68550000000005</v>
      </c>
      <c r="J104" s="238">
        <f t="shared" si="16"/>
        <v>132.684</v>
      </c>
      <c r="K104" s="101">
        <f>SUM(G104:J104)</f>
        <v>530.73750000000018</v>
      </c>
      <c r="L104" s="104"/>
    </row>
    <row r="105" spans="1:19" ht="30" x14ac:dyDescent="0.25">
      <c r="A105" s="184" t="s">
        <v>163</v>
      </c>
      <c r="B105" s="185" t="s">
        <v>164</v>
      </c>
      <c r="C105" s="187">
        <f>C88</f>
        <v>34.71</v>
      </c>
      <c r="D105" s="187">
        <f t="shared" ref="D105:J105" si="17">D88</f>
        <v>0.71850000000019232</v>
      </c>
      <c r="E105" s="187">
        <f t="shared" si="17"/>
        <v>3.0135000000001022</v>
      </c>
      <c r="F105" s="187">
        <f t="shared" si="17"/>
        <v>5.7345000000001338</v>
      </c>
      <c r="G105" s="187">
        <f t="shared" si="17"/>
        <v>1.4340000000000417</v>
      </c>
      <c r="H105" s="187">
        <f t="shared" si="17"/>
        <v>1.4340000000000417</v>
      </c>
      <c r="I105" s="187">
        <f t="shared" si="17"/>
        <v>1.4355000000000402</v>
      </c>
      <c r="J105" s="187">
        <f t="shared" si="17"/>
        <v>1.4340000000000075</v>
      </c>
      <c r="K105" s="101">
        <v>0.15</v>
      </c>
      <c r="L105" s="102"/>
    </row>
    <row r="106" spans="1:19" s="51" customFormat="1" ht="35.25" customHeight="1" x14ac:dyDescent="0.25">
      <c r="A106" s="217" t="s">
        <v>233</v>
      </c>
      <c r="B106" s="211" t="s">
        <v>221</v>
      </c>
      <c r="C106" s="212">
        <v>203.16</v>
      </c>
      <c r="D106" s="212">
        <v>530.29999999999995</v>
      </c>
      <c r="E106" s="213">
        <v>506.97</v>
      </c>
      <c r="F106" s="212">
        <f>SUM(G106:J106)</f>
        <v>525</v>
      </c>
      <c r="G106" s="237">
        <v>131.25</v>
      </c>
      <c r="H106" s="237">
        <v>131.25</v>
      </c>
      <c r="I106" s="237">
        <v>131.25</v>
      </c>
      <c r="J106" s="237">
        <v>131.25</v>
      </c>
      <c r="K106" s="407" t="s">
        <v>226</v>
      </c>
      <c r="L106" s="384"/>
    </row>
    <row r="107" spans="1:19" s="105" customFormat="1" ht="30" x14ac:dyDescent="0.25">
      <c r="A107" s="65" t="s">
        <v>98</v>
      </c>
      <c r="B107" s="95" t="s">
        <v>107</v>
      </c>
      <c r="C107" s="75"/>
      <c r="D107" s="75"/>
      <c r="E107" s="75"/>
      <c r="F107" s="75"/>
      <c r="G107" s="75"/>
      <c r="H107" s="75"/>
      <c r="I107" s="75"/>
      <c r="J107" s="75"/>
      <c r="K107" s="3"/>
    </row>
    <row r="108" spans="1:19" ht="45" x14ac:dyDescent="0.25">
      <c r="A108" s="65" t="s">
        <v>100</v>
      </c>
      <c r="B108" s="93" t="s">
        <v>109</v>
      </c>
      <c r="C108" s="74"/>
      <c r="D108" s="75"/>
      <c r="E108" s="75"/>
      <c r="F108" s="75"/>
      <c r="G108" s="77"/>
      <c r="H108" s="77"/>
      <c r="I108" s="77"/>
      <c r="J108" s="77"/>
    </row>
    <row r="109" spans="1:19" ht="21.75" customHeight="1" x14ac:dyDescent="0.25">
      <c r="A109" s="65" t="s">
        <v>102</v>
      </c>
      <c r="B109" s="93" t="s">
        <v>111</v>
      </c>
      <c r="C109" s="74"/>
      <c r="D109" s="75"/>
      <c r="E109" s="75"/>
      <c r="F109" s="75"/>
      <c r="G109" s="77"/>
      <c r="H109" s="77"/>
      <c r="I109" s="77"/>
      <c r="J109" s="77"/>
    </row>
    <row r="110" spans="1:19" ht="22.5" customHeight="1" x14ac:dyDescent="0.25">
      <c r="A110" s="65" t="s">
        <v>104</v>
      </c>
      <c r="B110" s="93" t="s">
        <v>118</v>
      </c>
      <c r="C110" s="74"/>
      <c r="D110" s="75"/>
      <c r="E110" s="75"/>
      <c r="F110" s="75"/>
      <c r="G110" s="77"/>
      <c r="H110" s="77"/>
      <c r="I110" s="77"/>
      <c r="J110" s="77"/>
    </row>
    <row r="111" spans="1:19" s="51" customFormat="1" ht="48" customHeight="1" x14ac:dyDescent="0.25">
      <c r="A111" s="188" t="s">
        <v>106</v>
      </c>
      <c r="B111" s="189" t="s">
        <v>113</v>
      </c>
      <c r="C111" s="197">
        <f>SUM(C112:C114)</f>
        <v>1162.18</v>
      </c>
      <c r="D111" s="197">
        <f t="shared" ref="D111:J111" si="18">SUM(D112:D114)</f>
        <v>1759.33</v>
      </c>
      <c r="E111" s="197">
        <f t="shared" si="18"/>
        <v>1573.3</v>
      </c>
      <c r="F111" s="197">
        <f t="shared" si="18"/>
        <v>2077.4299999999998</v>
      </c>
      <c r="G111" s="197">
        <f t="shared" si="18"/>
        <v>519.35</v>
      </c>
      <c r="H111" s="197">
        <f t="shared" si="18"/>
        <v>519.36</v>
      </c>
      <c r="I111" s="197">
        <f t="shared" si="18"/>
        <v>519.36</v>
      </c>
      <c r="J111" s="197">
        <f t="shared" si="18"/>
        <v>519.36</v>
      </c>
      <c r="K111" s="78"/>
    </row>
    <row r="112" spans="1:19" s="51" customFormat="1" ht="21" customHeight="1" x14ac:dyDescent="0.25">
      <c r="A112" s="190" t="s">
        <v>108</v>
      </c>
      <c r="B112" s="191" t="s">
        <v>114</v>
      </c>
      <c r="C112" s="193">
        <v>603</v>
      </c>
      <c r="D112" s="193">
        <f>D121</f>
        <v>935.53</v>
      </c>
      <c r="E112" s="193">
        <f>E121</f>
        <v>833</v>
      </c>
      <c r="F112" s="248">
        <f>SUM(G112:J112)</f>
        <v>1102.27</v>
      </c>
      <c r="G112" s="247">
        <v>275.56</v>
      </c>
      <c r="H112" s="247">
        <v>275.57</v>
      </c>
      <c r="I112" s="247">
        <v>275.57</v>
      </c>
      <c r="J112" s="247">
        <v>275.57</v>
      </c>
      <c r="K112" s="52"/>
    </row>
    <row r="113" spans="1:27" s="51" customFormat="1" ht="21" customHeight="1" x14ac:dyDescent="0.25">
      <c r="A113" s="190" t="s">
        <v>117</v>
      </c>
      <c r="B113" s="191" t="s">
        <v>115</v>
      </c>
      <c r="C113" s="193">
        <v>516.16999999999996</v>
      </c>
      <c r="D113" s="192">
        <v>760</v>
      </c>
      <c r="E113" s="192">
        <v>683.3</v>
      </c>
      <c r="F113" s="192">
        <f>SUM(G113:J113)</f>
        <v>900</v>
      </c>
      <c r="G113" s="192">
        <v>225</v>
      </c>
      <c r="H113" s="192">
        <v>225</v>
      </c>
      <c r="I113" s="192">
        <v>225</v>
      </c>
      <c r="J113" s="192">
        <v>225</v>
      </c>
      <c r="K113" s="52"/>
    </row>
    <row r="114" spans="1:27" s="81" customFormat="1" ht="21.75" customHeight="1" x14ac:dyDescent="0.25">
      <c r="A114" s="190" t="s">
        <v>110</v>
      </c>
      <c r="B114" s="191" t="s">
        <v>166</v>
      </c>
      <c r="C114" s="193">
        <v>43.01</v>
      </c>
      <c r="D114" s="192">
        <v>63.8</v>
      </c>
      <c r="E114" s="192">
        <v>57</v>
      </c>
      <c r="F114" s="193">
        <f>SUM(G114:J114)</f>
        <v>75.16</v>
      </c>
      <c r="G114" s="193">
        <v>18.79</v>
      </c>
      <c r="H114" s="193">
        <v>18.79</v>
      </c>
      <c r="I114" s="193">
        <v>18.79</v>
      </c>
      <c r="J114" s="193">
        <v>18.79</v>
      </c>
      <c r="K114" s="80"/>
    </row>
    <row r="115" spans="1:27" s="81" customFormat="1" ht="20.25" customHeight="1" x14ac:dyDescent="0.25">
      <c r="A115" s="241" t="s">
        <v>112</v>
      </c>
      <c r="B115" s="94" t="s">
        <v>167</v>
      </c>
      <c r="C115" s="242"/>
      <c r="D115" s="242"/>
      <c r="E115" s="242"/>
      <c r="F115" s="242"/>
      <c r="G115" s="242"/>
      <c r="H115" s="242"/>
      <c r="I115" s="242"/>
      <c r="J115" s="242"/>
      <c r="K115" s="82"/>
    </row>
    <row r="116" spans="1:27" s="51" customFormat="1" ht="22.5" customHeight="1" x14ac:dyDescent="0.25">
      <c r="A116" s="65" t="s">
        <v>165</v>
      </c>
      <c r="B116" s="95" t="s">
        <v>168</v>
      </c>
      <c r="C116" s="79"/>
      <c r="D116" s="79"/>
      <c r="E116" s="79"/>
      <c r="F116" s="79"/>
      <c r="G116" s="79"/>
      <c r="H116" s="79"/>
      <c r="I116" s="79"/>
      <c r="J116" s="79"/>
      <c r="K116" s="66"/>
    </row>
    <row r="117" spans="1:27" s="87" customFormat="1" ht="32.25" customHeight="1" x14ac:dyDescent="0.25">
      <c r="A117" s="408" t="s">
        <v>169</v>
      </c>
      <c r="B117" s="409"/>
      <c r="C117" s="409"/>
      <c r="D117" s="409"/>
      <c r="E117" s="409"/>
      <c r="F117" s="409"/>
      <c r="G117" s="409"/>
      <c r="H117" s="409"/>
      <c r="I117" s="409"/>
      <c r="J117" s="409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87" customFormat="1" ht="18" customHeight="1" x14ac:dyDescent="0.25">
      <c r="A118" s="194" t="s">
        <v>170</v>
      </c>
      <c r="B118" s="195" t="s">
        <v>174</v>
      </c>
      <c r="C118" s="201">
        <v>27</v>
      </c>
      <c r="D118" s="201">
        <v>27</v>
      </c>
      <c r="E118" s="201">
        <v>27</v>
      </c>
      <c r="F118" s="201">
        <v>26.5</v>
      </c>
      <c r="G118" s="201">
        <v>26.5</v>
      </c>
      <c r="H118" s="201">
        <v>26.5</v>
      </c>
      <c r="I118" s="201">
        <v>26.5</v>
      </c>
      <c r="J118" s="201">
        <v>26.5</v>
      </c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s="87" customFormat="1" ht="18" customHeight="1" x14ac:dyDescent="0.25">
      <c r="A119" s="194" t="s">
        <v>171</v>
      </c>
      <c r="B119" s="195" t="s">
        <v>175</v>
      </c>
      <c r="C119" s="196">
        <f>C120+C121</f>
        <v>3467.95</v>
      </c>
      <c r="D119" s="196">
        <f t="shared" ref="D119:J119" si="19">D120+D121</f>
        <v>5187.6099999999997</v>
      </c>
      <c r="E119" s="196">
        <f t="shared" si="19"/>
        <v>4621.5300000000007</v>
      </c>
      <c r="F119" s="206">
        <f t="shared" si="19"/>
        <v>6112.57</v>
      </c>
      <c r="G119" s="200">
        <f t="shared" si="19"/>
        <v>1528.1299999999999</v>
      </c>
      <c r="H119" s="200">
        <f t="shared" si="19"/>
        <v>1528.1399999999999</v>
      </c>
      <c r="I119" s="200">
        <f t="shared" si="19"/>
        <v>1528.1499999999999</v>
      </c>
      <c r="J119" s="200">
        <f t="shared" si="19"/>
        <v>1528.1499999999999</v>
      </c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s="87" customFormat="1" ht="18" customHeight="1" x14ac:dyDescent="0.25">
      <c r="A120" s="194" t="s">
        <v>172</v>
      </c>
      <c r="B120" s="195" t="s">
        <v>176</v>
      </c>
      <c r="C120" s="200">
        <v>2864.95</v>
      </c>
      <c r="D120" s="196">
        <v>4252.08</v>
      </c>
      <c r="E120" s="196">
        <v>3788.53</v>
      </c>
      <c r="F120" s="206">
        <f>SUM(G120:J120)</f>
        <v>5010.2999999999993</v>
      </c>
      <c r="G120" s="207">
        <v>1252.57</v>
      </c>
      <c r="H120" s="207">
        <v>1252.57</v>
      </c>
      <c r="I120" s="207">
        <v>1252.58</v>
      </c>
      <c r="J120" s="207">
        <v>1252.58</v>
      </c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87" customFormat="1" ht="18" customHeight="1" x14ac:dyDescent="0.25">
      <c r="A121" s="194" t="s">
        <v>173</v>
      </c>
      <c r="B121" s="195" t="s">
        <v>177</v>
      </c>
      <c r="C121" s="196">
        <v>603</v>
      </c>
      <c r="D121" s="196">
        <v>935.53</v>
      </c>
      <c r="E121" s="196">
        <v>833</v>
      </c>
      <c r="F121" s="206">
        <f>SUM(G121:J121)</f>
        <v>1102.27</v>
      </c>
      <c r="G121" s="207">
        <v>275.56</v>
      </c>
      <c r="H121" s="207">
        <v>275.57</v>
      </c>
      <c r="I121" s="207">
        <v>275.57</v>
      </c>
      <c r="J121" s="207">
        <v>275.57</v>
      </c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87" customFormat="1" ht="18" customHeight="1" x14ac:dyDescent="0.25">
      <c r="A122" s="88"/>
      <c r="B122" s="89"/>
      <c r="C122" s="90"/>
      <c r="D122" s="90"/>
      <c r="E122" s="91"/>
      <c r="F122" s="91"/>
      <c r="G122" s="92"/>
      <c r="H122" s="92"/>
      <c r="I122" s="92"/>
      <c r="J122" s="92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96" customFormat="1" ht="36" customHeight="1" x14ac:dyDescent="0.3">
      <c r="A123" s="414" t="s">
        <v>217</v>
      </c>
      <c r="B123" s="415"/>
      <c r="C123" s="416" t="s">
        <v>116</v>
      </c>
      <c r="D123" s="417"/>
      <c r="E123" s="418"/>
      <c r="F123" s="419" t="s">
        <v>215</v>
      </c>
      <c r="G123" s="419"/>
      <c r="H123" s="419"/>
      <c r="I123" s="419"/>
      <c r="J123" s="419"/>
      <c r="K123" s="199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</row>
    <row r="124" spans="1:27" s="96" customFormat="1" ht="35.25" customHeight="1" x14ac:dyDescent="0.3">
      <c r="C124" s="410" t="s">
        <v>178</v>
      </c>
      <c r="D124" s="411"/>
      <c r="E124" s="412"/>
      <c r="F124" s="413" t="s">
        <v>181</v>
      </c>
      <c r="G124" s="413"/>
      <c r="H124" s="413"/>
      <c r="I124" s="413"/>
      <c r="J124" s="413"/>
      <c r="K124" s="199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</row>
    <row r="125" spans="1:27" s="96" customFormat="1" ht="28.5" customHeight="1" x14ac:dyDescent="0.3">
      <c r="A125" s="96" t="s">
        <v>218</v>
      </c>
      <c r="C125" s="420" t="s">
        <v>179</v>
      </c>
      <c r="D125" s="421"/>
      <c r="E125" s="422"/>
      <c r="F125" s="419" t="s">
        <v>216</v>
      </c>
      <c r="G125" s="419"/>
      <c r="H125" s="419"/>
      <c r="I125" s="419"/>
      <c r="J125" s="419"/>
      <c r="K125" s="199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</row>
    <row r="126" spans="1:27" s="96" customFormat="1" ht="17.25" customHeight="1" x14ac:dyDescent="0.3">
      <c r="A126" s="99"/>
      <c r="C126" s="410" t="s">
        <v>180</v>
      </c>
      <c r="D126" s="411"/>
      <c r="E126" s="412"/>
      <c r="F126" s="413" t="s">
        <v>181</v>
      </c>
      <c r="G126" s="413"/>
      <c r="H126" s="413"/>
      <c r="I126" s="413"/>
      <c r="J126" s="413"/>
      <c r="K126" s="199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</row>
    <row r="127" spans="1:27" s="96" customFormat="1" ht="17.25" customHeight="1" x14ac:dyDescent="0.3">
      <c r="A127" s="100" t="s">
        <v>182</v>
      </c>
      <c r="B127" s="98"/>
      <c r="C127" s="98"/>
      <c r="D127" s="98"/>
      <c r="E127" s="98"/>
      <c r="F127" s="98"/>
      <c r="G127" s="98"/>
      <c r="H127" s="98"/>
      <c r="I127" s="98"/>
      <c r="J127" s="98"/>
      <c r="K127" s="199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</row>
    <row r="128" spans="1:27" s="87" customFormat="1" x14ac:dyDescent="0.2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1" x14ac:dyDescent="0.25">
      <c r="A129" s="83"/>
    </row>
    <row r="130" spans="1:1" x14ac:dyDescent="0.25">
      <c r="A130" s="83"/>
    </row>
    <row r="131" spans="1:1" x14ac:dyDescent="0.25">
      <c r="A131" s="83"/>
    </row>
    <row r="132" spans="1:1" x14ac:dyDescent="0.25">
      <c r="A132" s="83"/>
    </row>
    <row r="133" spans="1:1" x14ac:dyDescent="0.25">
      <c r="A133" s="83"/>
    </row>
    <row r="134" spans="1:1" x14ac:dyDescent="0.25">
      <c r="A134" s="83"/>
    </row>
    <row r="135" spans="1:1" ht="20.25" customHeight="1" x14ac:dyDescent="0.25">
      <c r="A135" s="83"/>
    </row>
    <row r="136" spans="1:1" x14ac:dyDescent="0.25">
      <c r="A136" s="83"/>
    </row>
    <row r="137" spans="1:1" x14ac:dyDescent="0.25">
      <c r="A137" s="83"/>
    </row>
    <row r="138" spans="1:1" x14ac:dyDescent="0.25">
      <c r="A138" s="83"/>
    </row>
    <row r="139" spans="1:1" x14ac:dyDescent="0.25">
      <c r="A139" s="83"/>
    </row>
    <row r="140" spans="1:1" x14ac:dyDescent="0.25">
      <c r="A140" s="83"/>
    </row>
    <row r="141" spans="1:1" x14ac:dyDescent="0.25">
      <c r="A141" s="83"/>
    </row>
    <row r="142" spans="1:1" x14ac:dyDescent="0.25">
      <c r="A142" s="83"/>
    </row>
    <row r="143" spans="1:1" x14ac:dyDescent="0.25">
      <c r="A143" s="83"/>
    </row>
    <row r="144" spans="1:1" x14ac:dyDescent="0.25">
      <c r="A144" s="83"/>
    </row>
    <row r="145" spans="1:1" x14ac:dyDescent="0.25">
      <c r="A145" s="83"/>
    </row>
    <row r="146" spans="1:1" x14ac:dyDescent="0.25">
      <c r="A146" s="83"/>
    </row>
    <row r="147" spans="1:1" x14ac:dyDescent="0.25">
      <c r="A147" s="83"/>
    </row>
    <row r="148" spans="1:1" x14ac:dyDescent="0.25">
      <c r="A148" s="83"/>
    </row>
    <row r="149" spans="1:1" x14ac:dyDescent="0.25">
      <c r="A149" s="83"/>
    </row>
    <row r="150" spans="1:1" x14ac:dyDescent="0.25">
      <c r="A150" s="83"/>
    </row>
    <row r="151" spans="1:1" x14ac:dyDescent="0.25">
      <c r="A151" s="83"/>
    </row>
    <row r="152" spans="1:1" x14ac:dyDescent="0.25">
      <c r="A152" s="83"/>
    </row>
    <row r="153" spans="1:1" x14ac:dyDescent="0.25">
      <c r="A153" s="83"/>
    </row>
    <row r="154" spans="1:1" x14ac:dyDescent="0.25">
      <c r="A154" s="83"/>
    </row>
    <row r="155" spans="1:1" x14ac:dyDescent="0.25">
      <c r="A155" s="83"/>
    </row>
    <row r="156" spans="1:1" x14ac:dyDescent="0.25">
      <c r="A156" s="83"/>
    </row>
    <row r="157" spans="1:1" x14ac:dyDescent="0.25">
      <c r="A157" s="83"/>
    </row>
    <row r="158" spans="1:1" x14ac:dyDescent="0.25">
      <c r="A158" s="83"/>
    </row>
    <row r="159" spans="1:1" x14ac:dyDescent="0.25">
      <c r="A159" s="83"/>
    </row>
    <row r="160" spans="1:1" x14ac:dyDescent="0.25">
      <c r="A160" s="83"/>
    </row>
    <row r="161" spans="1:1" x14ac:dyDescent="0.25">
      <c r="A161" s="83"/>
    </row>
    <row r="162" spans="1:1" x14ac:dyDescent="0.25">
      <c r="A162" s="83"/>
    </row>
    <row r="163" spans="1:1" x14ac:dyDescent="0.25">
      <c r="A163" s="83"/>
    </row>
    <row r="164" spans="1:1" x14ac:dyDescent="0.25">
      <c r="A164" s="83"/>
    </row>
    <row r="165" spans="1:1" x14ac:dyDescent="0.25">
      <c r="A165" s="83"/>
    </row>
    <row r="166" spans="1:1" x14ac:dyDescent="0.25">
      <c r="A166" s="83"/>
    </row>
    <row r="167" spans="1:1" x14ac:dyDescent="0.25">
      <c r="A167" s="83"/>
    </row>
    <row r="168" spans="1:1" x14ac:dyDescent="0.25">
      <c r="A168" s="83"/>
    </row>
    <row r="169" spans="1:1" x14ac:dyDescent="0.25">
      <c r="A169" s="83"/>
    </row>
    <row r="170" spans="1:1" x14ac:dyDescent="0.25">
      <c r="A170" s="83"/>
    </row>
    <row r="171" spans="1:1" x14ac:dyDescent="0.25">
      <c r="A171" s="83"/>
    </row>
    <row r="172" spans="1:1" x14ac:dyDescent="0.25">
      <c r="A172" s="83"/>
    </row>
    <row r="173" spans="1:1" x14ac:dyDescent="0.25">
      <c r="A173" s="83"/>
    </row>
    <row r="174" spans="1:1" x14ac:dyDescent="0.25">
      <c r="A174" s="83"/>
    </row>
    <row r="175" spans="1:1" x14ac:dyDescent="0.25">
      <c r="A175" s="83"/>
    </row>
    <row r="176" spans="1:1" x14ac:dyDescent="0.25">
      <c r="A176" s="83"/>
    </row>
    <row r="177" spans="1:1" x14ac:dyDescent="0.25">
      <c r="A177" s="83"/>
    </row>
    <row r="178" spans="1:1" x14ac:dyDescent="0.25">
      <c r="A178" s="83"/>
    </row>
    <row r="179" spans="1:1" x14ac:dyDescent="0.25">
      <c r="A179" s="83"/>
    </row>
    <row r="180" spans="1:1" x14ac:dyDescent="0.25">
      <c r="A180" s="83"/>
    </row>
    <row r="181" spans="1:1" x14ac:dyDescent="0.25">
      <c r="A181" s="83"/>
    </row>
    <row r="182" spans="1:1" x14ac:dyDescent="0.25">
      <c r="A182" s="83"/>
    </row>
    <row r="183" spans="1:1" x14ac:dyDescent="0.25">
      <c r="A183" s="83"/>
    </row>
    <row r="184" spans="1:1" x14ac:dyDescent="0.25">
      <c r="A184" s="83"/>
    </row>
    <row r="185" spans="1:1" x14ac:dyDescent="0.25">
      <c r="A185" s="83"/>
    </row>
    <row r="186" spans="1:1" x14ac:dyDescent="0.25">
      <c r="A186" s="83"/>
    </row>
    <row r="187" spans="1:1" x14ac:dyDescent="0.25">
      <c r="A187" s="83"/>
    </row>
    <row r="188" spans="1:1" x14ac:dyDescent="0.25">
      <c r="A188" s="83"/>
    </row>
    <row r="189" spans="1:1" x14ac:dyDescent="0.25">
      <c r="A189" s="83"/>
    </row>
    <row r="190" spans="1:1" x14ac:dyDescent="0.25">
      <c r="A190" s="83"/>
    </row>
    <row r="191" spans="1:1" x14ac:dyDescent="0.25">
      <c r="A191" s="83"/>
    </row>
    <row r="192" spans="1:1" x14ac:dyDescent="0.25">
      <c r="A192" s="83"/>
    </row>
    <row r="193" spans="1:1" x14ac:dyDescent="0.25">
      <c r="A193" s="83"/>
    </row>
    <row r="194" spans="1:1" x14ac:dyDescent="0.25">
      <c r="A194" s="83"/>
    </row>
    <row r="195" spans="1:1" x14ac:dyDescent="0.25">
      <c r="A195" s="83"/>
    </row>
    <row r="196" spans="1:1" x14ac:dyDescent="0.25">
      <c r="A196" s="83"/>
    </row>
    <row r="197" spans="1:1" x14ac:dyDescent="0.25">
      <c r="A197" s="83"/>
    </row>
    <row r="198" spans="1:1" x14ac:dyDescent="0.25">
      <c r="A198" s="83"/>
    </row>
    <row r="199" spans="1:1" x14ac:dyDescent="0.25">
      <c r="A199" s="83"/>
    </row>
    <row r="200" spans="1:1" x14ac:dyDescent="0.25">
      <c r="A200" s="83"/>
    </row>
    <row r="201" spans="1:1" x14ac:dyDescent="0.25">
      <c r="A201" s="83"/>
    </row>
    <row r="202" spans="1:1" x14ac:dyDescent="0.25">
      <c r="A202" s="83"/>
    </row>
    <row r="203" spans="1:1" x14ac:dyDescent="0.25">
      <c r="A203" s="83"/>
    </row>
    <row r="204" spans="1:1" x14ac:dyDescent="0.25">
      <c r="A204" s="83"/>
    </row>
    <row r="205" spans="1:1" x14ac:dyDescent="0.25">
      <c r="A205" s="83"/>
    </row>
    <row r="206" spans="1:1" x14ac:dyDescent="0.25">
      <c r="A206" s="83"/>
    </row>
    <row r="207" spans="1:1" x14ac:dyDescent="0.25">
      <c r="A207" s="83"/>
    </row>
    <row r="208" spans="1:1" x14ac:dyDescent="0.25">
      <c r="A208" s="83"/>
    </row>
    <row r="209" spans="1:1" x14ac:dyDescent="0.25">
      <c r="A209" s="83"/>
    </row>
    <row r="210" spans="1:1" x14ac:dyDescent="0.25">
      <c r="A210" s="83"/>
    </row>
    <row r="211" spans="1:1" x14ac:dyDescent="0.25">
      <c r="A211" s="83"/>
    </row>
    <row r="212" spans="1:1" x14ac:dyDescent="0.25">
      <c r="A212" s="83"/>
    </row>
    <row r="213" spans="1:1" x14ac:dyDescent="0.25">
      <c r="A213" s="83"/>
    </row>
    <row r="214" spans="1:1" x14ac:dyDescent="0.25">
      <c r="A214" s="83"/>
    </row>
    <row r="215" spans="1:1" x14ac:dyDescent="0.25">
      <c r="A215" s="83"/>
    </row>
    <row r="216" spans="1:1" x14ac:dyDescent="0.25">
      <c r="A216" s="83"/>
    </row>
    <row r="217" spans="1:1" x14ac:dyDescent="0.25">
      <c r="A217" s="83"/>
    </row>
    <row r="218" spans="1:1" x14ac:dyDescent="0.25">
      <c r="A218" s="83"/>
    </row>
    <row r="219" spans="1:1" x14ac:dyDescent="0.25">
      <c r="A219" s="83"/>
    </row>
    <row r="220" spans="1:1" x14ac:dyDescent="0.25">
      <c r="A220" s="83"/>
    </row>
    <row r="221" spans="1:1" x14ac:dyDescent="0.25">
      <c r="A221" s="83"/>
    </row>
    <row r="222" spans="1:1" x14ac:dyDescent="0.25">
      <c r="A222" s="83"/>
    </row>
    <row r="223" spans="1:1" x14ac:dyDescent="0.25">
      <c r="A223" s="83"/>
    </row>
    <row r="224" spans="1:1" x14ac:dyDescent="0.25">
      <c r="A224" s="83"/>
    </row>
    <row r="225" spans="1:1" x14ac:dyDescent="0.25">
      <c r="A225" s="83"/>
    </row>
    <row r="226" spans="1:1" x14ac:dyDescent="0.25">
      <c r="A226" s="83"/>
    </row>
    <row r="227" spans="1:1" x14ac:dyDescent="0.25">
      <c r="A227" s="83"/>
    </row>
    <row r="228" spans="1:1" x14ac:dyDescent="0.25">
      <c r="A228" s="83"/>
    </row>
    <row r="229" spans="1:1" x14ac:dyDescent="0.25">
      <c r="A229" s="83"/>
    </row>
    <row r="230" spans="1:1" x14ac:dyDescent="0.25">
      <c r="A230" s="83"/>
    </row>
    <row r="231" spans="1:1" x14ac:dyDescent="0.25">
      <c r="A231" s="83"/>
    </row>
    <row r="232" spans="1:1" x14ac:dyDescent="0.25">
      <c r="A232" s="83"/>
    </row>
    <row r="233" spans="1:1" x14ac:dyDescent="0.25">
      <c r="A233" s="83"/>
    </row>
    <row r="234" spans="1:1" x14ac:dyDescent="0.25">
      <c r="A234" s="83"/>
    </row>
    <row r="235" spans="1:1" x14ac:dyDescent="0.25">
      <c r="A235" s="83"/>
    </row>
    <row r="236" spans="1:1" x14ac:dyDescent="0.25">
      <c r="A236" s="83"/>
    </row>
    <row r="237" spans="1:1" x14ac:dyDescent="0.25">
      <c r="A237" s="83"/>
    </row>
    <row r="238" spans="1:1" x14ac:dyDescent="0.25">
      <c r="A238" s="83"/>
    </row>
    <row r="239" spans="1:1" x14ac:dyDescent="0.25">
      <c r="A239" s="83"/>
    </row>
    <row r="240" spans="1:1" x14ac:dyDescent="0.25">
      <c r="A240" s="83"/>
    </row>
    <row r="241" spans="1:1" x14ac:dyDescent="0.25">
      <c r="A241" s="83"/>
    </row>
    <row r="242" spans="1:1" x14ac:dyDescent="0.25">
      <c r="A242" s="83"/>
    </row>
    <row r="243" spans="1:1" x14ac:dyDescent="0.25">
      <c r="A243" s="83"/>
    </row>
    <row r="244" spans="1:1" x14ac:dyDescent="0.25">
      <c r="A244" s="83"/>
    </row>
    <row r="245" spans="1:1" x14ac:dyDescent="0.25">
      <c r="A245" s="83"/>
    </row>
    <row r="246" spans="1:1" x14ac:dyDescent="0.25">
      <c r="A246" s="83"/>
    </row>
    <row r="247" spans="1:1" x14ac:dyDescent="0.25">
      <c r="A247" s="83"/>
    </row>
    <row r="248" spans="1:1" x14ac:dyDescent="0.25">
      <c r="A248" s="83"/>
    </row>
    <row r="249" spans="1:1" x14ac:dyDescent="0.25">
      <c r="A249" s="83"/>
    </row>
    <row r="250" spans="1:1" x14ac:dyDescent="0.25">
      <c r="A250" s="83"/>
    </row>
    <row r="251" spans="1:1" x14ac:dyDescent="0.25">
      <c r="A251" s="83"/>
    </row>
    <row r="252" spans="1:1" x14ac:dyDescent="0.25">
      <c r="A252" s="83"/>
    </row>
    <row r="253" spans="1:1" x14ac:dyDescent="0.25">
      <c r="A253" s="83"/>
    </row>
    <row r="254" spans="1:1" x14ac:dyDescent="0.25">
      <c r="A254" s="83"/>
    </row>
    <row r="255" spans="1:1" x14ac:dyDescent="0.25">
      <c r="A255" s="83"/>
    </row>
    <row r="256" spans="1:1" x14ac:dyDescent="0.25">
      <c r="A256" s="83"/>
    </row>
    <row r="257" spans="1:1" x14ac:dyDescent="0.25">
      <c r="A257" s="83"/>
    </row>
    <row r="258" spans="1:1" x14ac:dyDescent="0.25">
      <c r="A258" s="83"/>
    </row>
    <row r="259" spans="1:1" x14ac:dyDescent="0.25">
      <c r="A259" s="83"/>
    </row>
    <row r="260" spans="1:1" x14ac:dyDescent="0.25">
      <c r="A260" s="83"/>
    </row>
    <row r="261" spans="1:1" x14ac:dyDescent="0.25">
      <c r="A261" s="83"/>
    </row>
    <row r="262" spans="1:1" x14ac:dyDescent="0.25">
      <c r="A262" s="83"/>
    </row>
  </sheetData>
  <sheetProtection selectLockedCells="1" selectUnlockedCells="1"/>
  <mergeCells count="60">
    <mergeCell ref="K100:L100"/>
    <mergeCell ref="C125:E125"/>
    <mergeCell ref="F125:J125"/>
    <mergeCell ref="C126:E126"/>
    <mergeCell ref="C124:E124"/>
    <mergeCell ref="F126:J126"/>
    <mergeCell ref="F124:J124"/>
    <mergeCell ref="A117:J117"/>
    <mergeCell ref="F123:J123"/>
    <mergeCell ref="C123:E123"/>
    <mergeCell ref="A123:B123"/>
    <mergeCell ref="K106:L106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F36:F37"/>
    <mergeCell ref="A11:B11"/>
    <mergeCell ref="G11:J11"/>
    <mergeCell ref="G13:J13"/>
    <mergeCell ref="G14:J14"/>
    <mergeCell ref="G15:I15"/>
    <mergeCell ref="B17:G17"/>
    <mergeCell ref="H17:I17"/>
    <mergeCell ref="B18:G18"/>
    <mergeCell ref="H18:I18"/>
    <mergeCell ref="B19:G19"/>
    <mergeCell ref="H19:I19"/>
    <mergeCell ref="B20:G20"/>
    <mergeCell ref="H20:I20"/>
    <mergeCell ref="B21:G21"/>
    <mergeCell ref="H21:I21"/>
    <mergeCell ref="B22:G22"/>
    <mergeCell ref="H22:I22"/>
    <mergeCell ref="H23:I23"/>
    <mergeCell ref="B23:G23"/>
    <mergeCell ref="B24:G24"/>
    <mergeCell ref="H24:I24"/>
    <mergeCell ref="B26:I26"/>
    <mergeCell ref="B28:I28"/>
    <mergeCell ref="A33:J33"/>
    <mergeCell ref="A31:J31"/>
    <mergeCell ref="A32:I32"/>
    <mergeCell ref="A34:J34"/>
    <mergeCell ref="A85:J85"/>
    <mergeCell ref="A96:J96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2" manualBreakCount="2">
    <brk id="67" max="9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Зміна фінплан 24 </vt:lpstr>
      <vt:lpstr>фінплан 24</vt:lpstr>
      <vt:lpstr>фінплан</vt:lpstr>
      <vt:lpstr>'Зміна фінплан 24 '!Заголовки_для_печати</vt:lpstr>
      <vt:lpstr>фінплан!Заголовки_для_печати</vt:lpstr>
      <vt:lpstr>'фінплан 24'!Заголовки_для_печати</vt:lpstr>
      <vt:lpstr>'Зміна фінплан 24 '!Область_печати</vt:lpstr>
      <vt:lpstr>фінплан!Область_печати</vt:lpstr>
      <vt:lpstr>'фінплан 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2023-12-05T08:06:28Z</cp:lastPrinted>
  <dcterms:created xsi:type="dcterms:W3CDTF">2022-01-19T09:48:20Z</dcterms:created>
  <dcterms:modified xsi:type="dcterms:W3CDTF">2024-08-28T08:13:43Z</dcterms:modified>
</cp:coreProperties>
</file>