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70" windowHeight="6645"/>
  </bookViews>
  <sheets>
    <sheet name="проєкт фінплан 01.01.2024 р." sheetId="23" r:id="rId1"/>
  </sheets>
  <definedNames>
    <definedName name="_xlnm.Print_Area" localSheetId="0">'проєкт фінплан 01.01.2024 р.'!$A$1:$L$249</definedName>
  </definedNames>
  <calcPr calcId="152511" refMode="R1C1"/>
</workbook>
</file>

<file path=xl/calcChain.xml><?xml version="1.0" encoding="utf-8"?>
<calcChain xmlns="http://schemas.openxmlformats.org/spreadsheetml/2006/main">
  <c r="D152" i="23" l="1"/>
  <c r="D130" i="23"/>
  <c r="D60" i="23"/>
  <c r="D173" i="23"/>
  <c r="D174" i="23"/>
  <c r="N224" i="23"/>
  <c r="M224" i="23"/>
  <c r="G223" i="23"/>
  <c r="J223" i="23"/>
  <c r="I223" i="23"/>
  <c r="I231" i="23"/>
  <c r="H223" i="23"/>
  <c r="G231" i="23"/>
  <c r="E152" i="23"/>
  <c r="M96" i="23"/>
  <c r="F92" i="23"/>
  <c r="F83" i="23"/>
  <c r="F82" i="23"/>
  <c r="F80" i="23"/>
  <c r="F79" i="23"/>
  <c r="G87" i="23"/>
  <c r="J87" i="23"/>
  <c r="I87" i="23"/>
  <c r="H87" i="23"/>
  <c r="F87" i="23"/>
  <c r="J111" i="23"/>
  <c r="I111" i="23"/>
  <c r="H111" i="23"/>
  <c r="G111" i="23"/>
  <c r="J40" i="23"/>
  <c r="I40" i="23"/>
  <c r="H40" i="23"/>
  <c r="G40" i="23"/>
  <c r="F40" i="23"/>
  <c r="J157" i="23"/>
  <c r="J152" i="23"/>
  <c r="I157" i="23"/>
  <c r="I152" i="23"/>
  <c r="H157" i="23"/>
  <c r="H152" i="23"/>
  <c r="H130" i="23"/>
  <c r="G157" i="23"/>
  <c r="G152" i="23"/>
  <c r="G130" i="23"/>
  <c r="F159" i="23"/>
  <c r="F160" i="23"/>
  <c r="F154" i="23"/>
  <c r="E76" i="23"/>
  <c r="D35" i="23"/>
  <c r="D164" i="23"/>
  <c r="D76" i="23"/>
  <c r="D102" i="23"/>
  <c r="D53" i="23"/>
  <c r="J231" i="23"/>
  <c r="H131" i="23"/>
  <c r="F162" i="23"/>
  <c r="F161" i="23"/>
  <c r="F123" i="23"/>
  <c r="F109" i="23"/>
  <c r="F90" i="23"/>
  <c r="I102" i="23"/>
  <c r="F95" i="23"/>
  <c r="F96" i="23"/>
  <c r="F94" i="23"/>
  <c r="F93" i="23"/>
  <c r="F91" i="23"/>
  <c r="F97" i="23"/>
  <c r="J45" i="23"/>
  <c r="J35" i="23"/>
  <c r="J172" i="23"/>
  <c r="I45" i="23"/>
  <c r="F246" i="23"/>
  <c r="F245" i="23"/>
  <c r="F244" i="23"/>
  <c r="F243" i="23"/>
  <c r="F242" i="23"/>
  <c r="F241" i="23"/>
  <c r="F240" i="23"/>
  <c r="F239" i="23"/>
  <c r="J238" i="23"/>
  <c r="I238" i="23"/>
  <c r="H238" i="23"/>
  <c r="G238" i="23"/>
  <c r="E238" i="23"/>
  <c r="D238" i="23"/>
  <c r="J237" i="23"/>
  <c r="I237" i="23"/>
  <c r="H237" i="23"/>
  <c r="G237" i="23"/>
  <c r="E237" i="23"/>
  <c r="D237" i="23"/>
  <c r="J236" i="23"/>
  <c r="I236" i="23"/>
  <c r="H236" i="23"/>
  <c r="G236" i="23"/>
  <c r="E236" i="23"/>
  <c r="D236" i="23"/>
  <c r="J235" i="23"/>
  <c r="I235" i="23"/>
  <c r="H235" i="23"/>
  <c r="G235" i="23"/>
  <c r="E235" i="23"/>
  <c r="D235" i="23"/>
  <c r="J234" i="23"/>
  <c r="I234" i="23"/>
  <c r="H234" i="23"/>
  <c r="G234" i="23"/>
  <c r="E234" i="23"/>
  <c r="D234" i="23"/>
  <c r="J233" i="23"/>
  <c r="I233" i="23"/>
  <c r="H233" i="23"/>
  <c r="G233" i="23"/>
  <c r="E233" i="23"/>
  <c r="D233" i="23"/>
  <c r="J232" i="23"/>
  <c r="I232" i="23"/>
  <c r="H232" i="23"/>
  <c r="G232" i="23"/>
  <c r="F232" i="23"/>
  <c r="E232" i="23"/>
  <c r="D232" i="23"/>
  <c r="E231" i="23"/>
  <c r="F230" i="23"/>
  <c r="F238" i="23"/>
  <c r="F229" i="23"/>
  <c r="F237" i="23"/>
  <c r="F228" i="23"/>
  <c r="F236" i="23"/>
  <c r="F227" i="23"/>
  <c r="F235" i="23"/>
  <c r="F226" i="23"/>
  <c r="F234" i="23"/>
  <c r="F225" i="23"/>
  <c r="H231" i="23"/>
  <c r="D223" i="23"/>
  <c r="D231" i="23"/>
  <c r="F214" i="23"/>
  <c r="F208" i="23"/>
  <c r="F206" i="23"/>
  <c r="F205" i="23"/>
  <c r="F204" i="23"/>
  <c r="F203" i="23"/>
  <c r="F202" i="23"/>
  <c r="F201" i="23"/>
  <c r="F200" i="23"/>
  <c r="F199" i="23"/>
  <c r="F198" i="23"/>
  <c r="F197" i="23"/>
  <c r="F196" i="23"/>
  <c r="F195" i="23"/>
  <c r="F194" i="23"/>
  <c r="F193" i="23"/>
  <c r="F192" i="23"/>
  <c r="F171" i="23"/>
  <c r="J161" i="23"/>
  <c r="I161" i="23"/>
  <c r="G161" i="23"/>
  <c r="E161" i="23"/>
  <c r="F158" i="23"/>
  <c r="F156" i="23"/>
  <c r="F155" i="23"/>
  <c r="F153" i="23"/>
  <c r="F150" i="23"/>
  <c r="F149" i="23"/>
  <c r="F148" i="23"/>
  <c r="M143" i="23"/>
  <c r="M147" i="23"/>
  <c r="F137" i="23"/>
  <c r="F135" i="23"/>
  <c r="F134" i="23"/>
  <c r="F133" i="23"/>
  <c r="F132" i="23"/>
  <c r="F131" i="23"/>
  <c r="F130" i="23"/>
  <c r="J131" i="23"/>
  <c r="J130" i="23"/>
  <c r="I131" i="23"/>
  <c r="I130" i="23"/>
  <c r="G131" i="23"/>
  <c r="E131" i="23"/>
  <c r="E130" i="23"/>
  <c r="D131" i="23"/>
  <c r="F129" i="23"/>
  <c r="F128" i="23"/>
  <c r="F127" i="23"/>
  <c r="J126" i="23"/>
  <c r="I126" i="23"/>
  <c r="I105" i="23"/>
  <c r="I60" i="23"/>
  <c r="I173" i="23"/>
  <c r="H126" i="23"/>
  <c r="G126" i="23"/>
  <c r="F125" i="23"/>
  <c r="F124" i="23"/>
  <c r="F122" i="23"/>
  <c r="F121" i="23"/>
  <c r="F120" i="23"/>
  <c r="F119" i="23"/>
  <c r="F118" i="23"/>
  <c r="J117" i="23"/>
  <c r="I117" i="23"/>
  <c r="H117" i="23"/>
  <c r="F117" i="23"/>
  <c r="G117" i="23"/>
  <c r="F116" i="23"/>
  <c r="F115" i="23"/>
  <c r="F114" i="23"/>
  <c r="F113" i="23"/>
  <c r="F112" i="23"/>
  <c r="F108" i="23"/>
  <c r="F107" i="23"/>
  <c r="F106" i="23"/>
  <c r="F104" i="23"/>
  <c r="F102" i="23"/>
  <c r="F76" i="23"/>
  <c r="F103" i="23"/>
  <c r="J102" i="23"/>
  <c r="J76" i="23"/>
  <c r="H102" i="23"/>
  <c r="G102" i="23"/>
  <c r="G76" i="23"/>
  <c r="F101" i="23"/>
  <c r="F100" i="23"/>
  <c r="F99" i="23"/>
  <c r="F98" i="23"/>
  <c r="F86" i="23"/>
  <c r="F85" i="23"/>
  <c r="F84" i="23"/>
  <c r="F81" i="23"/>
  <c r="F78" i="23"/>
  <c r="F77" i="23"/>
  <c r="F223" i="23"/>
  <c r="F231" i="23"/>
  <c r="J61" i="23"/>
  <c r="I61" i="23"/>
  <c r="H61" i="23"/>
  <c r="G61" i="23"/>
  <c r="F61" i="23"/>
  <c r="E61" i="23"/>
  <c r="E60" i="23"/>
  <c r="E173" i="23"/>
  <c r="D61" i="23"/>
  <c r="F52" i="23"/>
  <c r="F49" i="23"/>
  <c r="F47" i="23"/>
  <c r="F46" i="23"/>
  <c r="F44" i="23"/>
  <c r="F41" i="23"/>
  <c r="E40" i="23"/>
  <c r="F39" i="23"/>
  <c r="E36" i="23"/>
  <c r="E35" i="23"/>
  <c r="E172" i="23"/>
  <c r="D36" i="23"/>
  <c r="H35" i="23"/>
  <c r="H172" i="23"/>
  <c r="G35" i="23"/>
  <c r="G172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91" i="23"/>
  <c r="B92" i="23"/>
  <c r="B93" i="23"/>
  <c r="B94" i="23"/>
  <c r="B95" i="23"/>
  <c r="B96" i="23"/>
  <c r="B97" i="23"/>
  <c r="B98" i="23"/>
  <c r="B99" i="23"/>
  <c r="B100" i="23"/>
  <c r="B101" i="23"/>
  <c r="B102" i="23"/>
  <c r="B103" i="23"/>
  <c r="B104" i="23"/>
  <c r="B105" i="23"/>
  <c r="B106" i="23"/>
  <c r="B107" i="23"/>
  <c r="B108" i="23"/>
  <c r="B109" i="23"/>
  <c r="B110" i="23"/>
  <c r="B111" i="23"/>
  <c r="B112" i="23"/>
  <c r="B113" i="23"/>
  <c r="B114" i="23"/>
  <c r="B115" i="23"/>
  <c r="B116" i="23"/>
  <c r="B117" i="23"/>
  <c r="B118" i="23"/>
  <c r="B119" i="23"/>
  <c r="B120" i="23"/>
  <c r="B121" i="23"/>
  <c r="B122" i="23"/>
  <c r="B123" i="23"/>
  <c r="B124" i="23"/>
  <c r="B125" i="23"/>
  <c r="B126" i="23"/>
  <c r="B127" i="23"/>
  <c r="B128" i="23"/>
  <c r="B129" i="23"/>
  <c r="B130" i="23"/>
  <c r="B131" i="23"/>
  <c r="B132" i="23"/>
  <c r="B133" i="23"/>
  <c r="B134" i="23"/>
  <c r="B135" i="23"/>
  <c r="B136" i="23"/>
  <c r="B137" i="23"/>
  <c r="B138" i="23"/>
  <c r="B139" i="23"/>
  <c r="B140" i="23"/>
  <c r="B141" i="23"/>
  <c r="B142" i="23"/>
  <c r="B143" i="23"/>
  <c r="B144" i="23"/>
  <c r="B145" i="23"/>
  <c r="B146" i="23"/>
  <c r="B147" i="23"/>
  <c r="B148" i="23"/>
  <c r="B149" i="23"/>
  <c r="B150" i="23"/>
  <c r="B151" i="23"/>
  <c r="B152" i="23"/>
  <c r="B153" i="23"/>
  <c r="B154" i="23"/>
  <c r="B155" i="23"/>
  <c r="B156" i="23"/>
  <c r="B157" i="23"/>
  <c r="B158" i="23"/>
  <c r="B159" i="23"/>
  <c r="B160" i="23"/>
  <c r="B161" i="23"/>
  <c r="B162" i="23"/>
  <c r="B163" i="23"/>
  <c r="B164" i="23"/>
  <c r="B165" i="23"/>
  <c r="B166" i="23"/>
  <c r="B167" i="23"/>
  <c r="B168" i="23"/>
  <c r="B169" i="23"/>
  <c r="B170" i="23"/>
  <c r="B171" i="23"/>
  <c r="B172" i="23"/>
  <c r="B173" i="23"/>
  <c r="B174" i="23"/>
  <c r="B175" i="23"/>
  <c r="B176" i="23"/>
  <c r="B177" i="23"/>
  <c r="B178" i="23"/>
  <c r="B179" i="23"/>
  <c r="B180" i="23"/>
  <c r="B181" i="23"/>
  <c r="B182" i="23"/>
  <c r="B183" i="23"/>
  <c r="B184" i="23"/>
  <c r="B185" i="23"/>
  <c r="B186" i="23"/>
  <c r="B187" i="23"/>
  <c r="B188" i="23"/>
  <c r="B189" i="23"/>
  <c r="B190" i="23"/>
  <c r="B191" i="23"/>
  <c r="B192" i="23"/>
  <c r="B193" i="23"/>
  <c r="B194" i="23"/>
  <c r="B195" i="23"/>
  <c r="B196" i="23"/>
  <c r="B197" i="23"/>
  <c r="B198" i="23"/>
  <c r="B199" i="23"/>
  <c r="B200" i="23"/>
  <c r="B201" i="23"/>
  <c r="B202" i="23"/>
  <c r="B203" i="23"/>
  <c r="B204" i="23"/>
  <c r="B205" i="23"/>
  <c r="B206" i="23"/>
  <c r="B207" i="23"/>
  <c r="B208" i="23"/>
  <c r="B209" i="23"/>
  <c r="B210" i="23"/>
  <c r="B211" i="23"/>
  <c r="B212" i="23"/>
  <c r="B213" i="23"/>
  <c r="B214" i="23"/>
  <c r="B215" i="23"/>
  <c r="B216" i="23"/>
  <c r="B217" i="23"/>
  <c r="B218" i="23"/>
  <c r="B219" i="23"/>
  <c r="B220" i="23"/>
  <c r="B221" i="23"/>
  <c r="B222" i="23"/>
  <c r="B223" i="23"/>
  <c r="B224" i="23"/>
  <c r="B225" i="23"/>
  <c r="B226" i="23"/>
  <c r="B227" i="23"/>
  <c r="B228" i="23"/>
  <c r="B229" i="23"/>
  <c r="B230" i="23"/>
  <c r="B231" i="23"/>
  <c r="B232" i="23"/>
  <c r="B233" i="23"/>
  <c r="B234" i="23"/>
  <c r="B235" i="23"/>
  <c r="B236" i="23"/>
  <c r="B237" i="23"/>
  <c r="B238" i="23"/>
  <c r="B239" i="23"/>
  <c r="B240" i="23"/>
  <c r="B241" i="23"/>
  <c r="B242" i="23"/>
  <c r="B243" i="23"/>
  <c r="B244" i="23"/>
  <c r="B245" i="23"/>
  <c r="B246" i="23"/>
  <c r="D172" i="23"/>
  <c r="D105" i="23"/>
  <c r="I76" i="23"/>
  <c r="H76" i="23"/>
  <c r="F126" i="23"/>
  <c r="F152" i="23"/>
  <c r="F35" i="23"/>
  <c r="F172" i="23"/>
  <c r="F157" i="23"/>
  <c r="F233" i="23"/>
  <c r="N227" i="23"/>
  <c r="N228" i="23"/>
  <c r="F45" i="23"/>
  <c r="I35" i="23"/>
  <c r="I172" i="23"/>
  <c r="I174" i="23"/>
  <c r="H105" i="23"/>
  <c r="H60" i="23"/>
  <c r="H173" i="23"/>
  <c r="H174" i="23"/>
  <c r="G105" i="23"/>
  <c r="F111" i="23"/>
  <c r="J105" i="23"/>
  <c r="J60" i="23"/>
  <c r="J173" i="23"/>
  <c r="J174" i="23"/>
  <c r="N225" i="23"/>
  <c r="M225" i="23"/>
  <c r="F105" i="23"/>
  <c r="F60" i="23"/>
  <c r="F173" i="23"/>
  <c r="F174" i="23"/>
  <c r="G60" i="23"/>
  <c r="G173" i="23"/>
  <c r="G174" i="23"/>
</calcChain>
</file>

<file path=xl/sharedStrings.xml><?xml version="1.0" encoding="utf-8"?>
<sst xmlns="http://schemas.openxmlformats.org/spreadsheetml/2006/main" count="443" uniqueCount="379">
  <si>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</si>
  <si>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</si>
  <si>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</si>
  <si>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</si>
  <si>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</si>
  <si>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</si>
  <si>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</si>
  <si>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</si>
  <si>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</si>
  <si>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</si>
  <si>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</si>
  <si>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</si>
  <si>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</si>
  <si>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</si>
  <si>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</si>
  <si>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</si>
  <si>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</si>
  <si>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</si>
  <si>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</si>
  <si>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</si>
  <si>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</si>
  <si>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</si>
  <si>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</si>
  <si>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</si>
  <si>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</si>
  <si>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</si>
  <si>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</si>
  <si>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</si>
  <si>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</si>
  <si>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</si>
  <si>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</si>
  <si>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</si>
  <si>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</si>
  <si>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</si>
  <si>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</si>
  <si>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</si>
  <si>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</si>
  <si>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</si>
  <si>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</si>
  <si>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</si>
  <si>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</si>
  <si>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</si>
  <si>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</si>
  <si>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</si>
  <si>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</si>
  <si>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</si>
  <si>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</si>
  <si>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</si>
  <si>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</si>
  <si>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</si>
  <si>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</si>
  <si>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</si>
  <si>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</si>
  <si>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</si>
  <si>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</si>
  <si>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</si>
  <si>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</si>
  <si>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</si>
  <si>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</si>
  <si>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</si>
  <si>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</si>
  <si>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</si>
  <si>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</si>
  <si>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</si>
  <si>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</si>
  <si>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</si>
  <si>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</si>
  <si>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</si>
  <si>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</si>
  <si>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</si>
  <si>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</si>
  <si>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</si>
  <si>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</si>
  <si>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</si>
  <si>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</si>
  <si>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</si>
  <si>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</si>
  <si>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</si>
  <si>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</si>
  <si>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</si>
  <si>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</si>
  <si>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</si>
  <si>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</si>
  <si>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</si>
  <si>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</si>
  <si>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</si>
  <si>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</si>
  <si>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</si>
  <si>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</si>
  <si>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</si>
  <si>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</si>
  <si>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</si>
  <si>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</si>
  <si>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</si>
  <si>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</si>
  <si>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</si>
  <si>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</si>
  <si>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</si>
  <si>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</si>
  <si>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</si>
  <si>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</si>
  <si>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</si>
  <si>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</si>
  <si>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</si>
  <si>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</si>
  <si>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</si>
  <si>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</si>
  <si>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</si>
  <si>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</si>
  <si>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</si>
  <si>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</si>
  <si>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</si>
  <si>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</si>
  <si>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</si>
  <si>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</si>
  <si>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</si>
  <si>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</si>
  <si>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</si>
  <si>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</si>
  <si>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</si>
  <si>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</si>
  <si>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</si>
  <si>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</si>
  <si>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</si>
  <si>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</si>
  <si>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</si>
  <si>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</si>
  <si>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</si>
  <si>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</si>
  <si>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</si>
  <si>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</si>
  <si>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</si>
  <si>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</si>
  <si>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</si>
  <si>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</si>
  <si>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</si>
  <si>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</si>
  <si>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</si>
  <si>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</si>
  <si>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</si>
  <si>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</si>
  <si>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</si>
  <si>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</si>
  <si>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</si>
  <si>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</si>
  <si>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</si>
  <si>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</si>
  <si>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</si>
  <si>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</si>
  <si>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</si>
  <si>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</si>
  <si>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</si>
  <si>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</si>
  <si>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</si>
  <si>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</si>
  <si>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</si>
  <si>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</si>
  <si>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</si>
  <si>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</si>
  <si>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</si>
  <si>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</si>
  <si>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</si>
  <si>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</si>
  <si>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</si>
  <si>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</si>
  <si>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</si>
  <si>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</si>
  <si>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</si>
  <si>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</si>
  <si>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</si>
  <si>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</si>
  <si>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</si>
  <si>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</si>
  <si>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</si>
  <si>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</si>
  <si>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</si>
  <si>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</si>
  <si>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</si>
  <si>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</si>
  <si>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</si>
  <si>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</si>
  <si>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</si>
  <si>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</si>
  <si>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</si>
  <si>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</si>
  <si>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</si>
  <si>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</si>
  <si>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</si>
  <si>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</si>
  <si>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</si>
  <si>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</si>
  <si>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</si>
  <si>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</si>
  <si>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</si>
  <si>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</si>
  <si>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</si>
  <si>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</si>
  <si>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</si>
  <si>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</si>
  <si>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</si>
  <si>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</si>
  <si>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</si>
  <si>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</si>
  <si>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</si>
  <si>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</si>
  <si>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</si>
  <si>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</si>
  <si>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</si>
  <si>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</si>
  <si>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</si>
  <si>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</si>
  <si>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</si>
  <si>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</si>
  <si>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</si>
  <si>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</si>
  <si>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</si>
  <si>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</si>
  <si>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</si>
  <si>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</si>
  <si>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</si>
  <si>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</si>
  <si>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</si>
  <si>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</si>
  <si>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</si>
  <si>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</si>
  <si>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</si>
  <si>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</si>
  <si>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</si>
  <si>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</si>
  <si>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</si>
  <si>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</si>
  <si>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</si>
  <si>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</si>
  <si>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</si>
  <si>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</si>
  <si>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</si>
  <si>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</si>
  <si>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</si>
  <si>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</si>
  <si>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</si>
  <si>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</si>
  <si>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</si>
  <si>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</si>
  <si>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</si>
  <si>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</si>
  <si>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</si>
  <si>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</si>
  <si>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</si>
  <si>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</si>
  <si>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</si>
  <si>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</si>
  <si>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</si>
  <si>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</si>
  <si>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</si>
  <si>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</si>
  <si>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</si>
  <si>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</si>
  <si>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</si>
  <si>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</si>
  <si>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</si>
  <si>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</si>
  <si>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</si>
  <si>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</si>
  <si>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</si>
  <si>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</si>
  <si>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</si>
  <si>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</si>
  <si>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</si>
  <si>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</si>
  <si>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</si>
  <si>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</si>
  <si>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</si>
  <si>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</si>
  <si>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</si>
  <si>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</si>
  <si>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</si>
  <si>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</si>
  <si>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</si>
  <si>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</si>
  <si>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</si>
  <si>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</si>
  <si>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</si>
  <si>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</si>
  <si>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</si>
  <si>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</si>
  <si>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</si>
  <si>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</si>
  <si>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</si>
  <si>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</si>
  <si>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</si>
  <si>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</si>
  <si>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</si>
  <si>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</si>
  <si>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</si>
  <si>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</si>
  <si>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</si>
  <si>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</si>
  <si>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</si>
  <si>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</si>
  <si>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</si>
  <si>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</si>
  <si>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</si>
  <si>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</si>
  <si>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</si>
  <si>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</si>
  <si>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</si>
  <si>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</si>
  <si>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</si>
  <si>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</si>
  <si>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</si>
  <si>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</si>
  <si>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</si>
  <si>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</si>
  <si>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</si>
  <si>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</si>
  <si>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</si>
  <si>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</si>
  <si>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</si>
  <si>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</si>
  <si>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</si>
  <si>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</si>
  <si>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</si>
  <si>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</si>
  <si>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</si>
  <si>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</si>
  <si>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</si>
  <si>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</si>
  <si>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</si>
  <si>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</si>
  <si>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</si>
  <si>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</si>
  <si>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</si>
  <si>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</si>
  <si>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</si>
  <si>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</si>
  <si>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</si>
  <si>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</si>
  <si>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</si>
  <si>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</si>
  <si>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</si>
  <si>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</si>
  <si>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</si>
  <si>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</si>
  <si>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послуги інтернету, програмного забезпечення,</t>
  </si>
  <si>
    <t>1170.1.16</t>
  </si>
  <si>
    <t>Інші видатки (благодійний)</t>
  </si>
  <si>
    <t>1120.6.8</t>
  </si>
  <si>
    <t xml:space="preserve">придбання основних засобів </t>
  </si>
  <si>
    <t>поточний ремонт приміщень, благоустрію території</t>
  </si>
  <si>
    <t>Факт минулого року (факт 2022 року)</t>
  </si>
  <si>
    <t>Фінансовий план поточного  
 2023 року</t>
  </si>
  <si>
    <t>Плановий 2024 рік  (усього)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</si>
  <si>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2024</t>
    </r>
    <r>
      <rPr>
        <b/>
        <sz val="16"/>
        <rFont val="Times New Roman"/>
        <family val="1"/>
        <charset val="204"/>
      </rPr>
      <t xml:space="preserve"> рік</t>
    </r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</si>
  <si>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</si>
  <si>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</si>
  <si>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</si>
  <si>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</si>
  <si>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</si>
  <si>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</si>
  <si>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</si>
  <si>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</si>
  <si>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</si>
  <si>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</si>
  <si>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</si>
  <si>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</si>
  <si>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</si>
  <si>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</si>
  <si>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</si>
  <si>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</si>
  <si>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</si>
  <si>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</si>
  <si>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</si>
  <si>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</si>
  <si>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</si>
  <si>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</si>
  <si>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</si>
  <si>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>придбання основних засобів ( погашення боргів за 2023 рік)</t>
  </si>
  <si>
    <t>капітальний ремонт (погашення боргів за  2023 рік )</t>
  </si>
  <si>
    <t>19.12.2023 №356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</si>
</sst>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164" fontId="11" fillId="3" borderId="22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 wrapText="1"/>
    </xf>
    <xf numFmtId="164" fontId="12" fillId="2" borderId="18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12" fillId="2" borderId="19" xfId="0" applyNumberFormat="1" applyFont="1" applyFill="1" applyBorder="1" applyAlignment="1">
      <alignment horizontal="center" vertical="center" wrapText="1"/>
    </xf>
    <xf numFmtId="164" fontId="21" fillId="2" borderId="18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31" fillId="2" borderId="18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164" fontId="30" fillId="2" borderId="7" xfId="0" applyNumberFormat="1" applyFont="1" applyFill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164" fontId="30" fillId="2" borderId="23" xfId="0" applyNumberFormat="1" applyFont="1" applyFill="1" applyBorder="1" applyAlignment="1">
      <alignment horizontal="center" vertical="center" wrapText="1"/>
    </xf>
    <xf numFmtId="164" fontId="30" fillId="2" borderId="27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center" vertical="center" wrapText="1"/>
    </xf>
    <xf numFmtId="164" fontId="25" fillId="2" borderId="18" xfId="0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167" fontId="5" fillId="2" borderId="3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30" fillId="2" borderId="0" xfId="0" applyNumberFormat="1" applyFont="1" applyFill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164" fontId="31" fillId="0" borderId="18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164" fontId="20" fillId="0" borderId="18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 wrapText="1"/>
    </xf>
    <xf numFmtId="164" fontId="28" fillId="0" borderId="18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vertical="center" wrapText="1"/>
    </xf>
    <xf numFmtId="166" fontId="28" fillId="0" borderId="0" xfId="0" applyNumberFormat="1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30" fillId="0" borderId="6" xfId="0" applyNumberFormat="1" applyFont="1" applyFill="1" applyBorder="1" applyAlignment="1">
      <alignment horizontal="center" vertical="center" wrapText="1"/>
    </xf>
    <xf numFmtId="164" fontId="30" fillId="0" borderId="7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165" fontId="30" fillId="2" borderId="0" xfId="0" applyNumberFormat="1" applyFont="1" applyFill="1" applyAlignment="1">
      <alignment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164" fontId="5" fillId="2" borderId="33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28" fillId="2" borderId="1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33" fillId="2" borderId="6" xfId="0" applyNumberFormat="1" applyFont="1" applyFill="1" applyBorder="1" applyAlignment="1">
      <alignment horizontal="center" vertical="center" wrapText="1"/>
    </xf>
    <xf numFmtId="164" fontId="30" fillId="2" borderId="6" xfId="0" applyNumberFormat="1" applyFont="1" applyFill="1" applyBorder="1" applyAlignment="1">
      <alignment horizontal="center" vertical="center" wrapText="1"/>
    </xf>
    <xf numFmtId="164" fontId="33" fillId="2" borderId="7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4" fontId="5" fillId="2" borderId="3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64" fontId="21" fillId="0" borderId="18" xfId="0" applyNumberFormat="1" applyFont="1" applyFill="1" applyBorder="1" applyAlignment="1">
      <alignment horizontal="center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 applyAlignment="1">
      <alignment horizontal="center" vertical="center" wrapText="1"/>
    </xf>
    <xf numFmtId="164" fontId="27" fillId="0" borderId="18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164" fontId="21" fillId="0" borderId="19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27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164" fontId="11" fillId="0" borderId="18" xfId="0" applyNumberFormat="1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wrapText="1"/>
    </xf>
    <xf numFmtId="164" fontId="29" fillId="0" borderId="18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 wrapText="1"/>
    </xf>
    <xf numFmtId="164" fontId="11" fillId="0" borderId="27" xfId="0" applyNumberFormat="1" applyFont="1" applyFill="1" applyBorder="1" applyAlignment="1">
      <alignment horizontal="center" vertical="center" wrapText="1"/>
    </xf>
    <xf numFmtId="164" fontId="8" fillId="0" borderId="36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4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33" fillId="0" borderId="25" xfId="0" applyNumberFormat="1" applyFont="1" applyFill="1" applyBorder="1" applyAlignment="1">
      <alignment horizontal="center" vertical="center" wrapText="1"/>
    </xf>
    <xf numFmtId="164" fontId="30" fillId="0" borderId="25" xfId="0" applyNumberFormat="1" applyFont="1" applyFill="1" applyBorder="1" applyAlignment="1">
      <alignment horizontal="center" vertical="center" wrapText="1"/>
    </xf>
    <xf numFmtId="164" fontId="30" fillId="0" borderId="3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7" fillId="0" borderId="37" xfId="0" applyNumberFormat="1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3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view="pageBreakPreview" topLeftCell="A4" zoomScale="80" zoomScaleNormal="80" zoomScaleSheetLayoutView="80" workbookViewId="0">
      <selection activeCell="G7" sqref="G7"/>
    </sheetView>
  </sheetViews>
  <sheetFormatPr defaultRowHeight="30" x14ac:dyDescent="0.25"/>
  <cols>
    <col min="1" max="1" width="73.85546875" style="3" customWidth="1"/>
    <col min="2" max="2" width="9.42578125" style="77" customWidth="1"/>
    <col min="3" max="3" width="14.7109375" style="4" customWidth="1"/>
    <col min="4" max="4" width="15.85546875" style="114" customWidth="1"/>
    <col min="5" max="5" width="16.7109375" style="114" customWidth="1"/>
    <col min="6" max="6" width="16.85546875" style="219" customWidth="1"/>
    <col min="7" max="7" width="16.140625" style="219" customWidth="1"/>
    <col min="8" max="8" width="14.42578125" style="219" customWidth="1"/>
    <col min="9" max="9" width="14.28515625" style="219" customWidth="1"/>
    <col min="10" max="10" width="15.5703125" style="219" customWidth="1"/>
    <col min="11" max="11" width="19.42578125" style="4" customWidth="1"/>
    <col min="12" max="12" width="9.140625" style="17" hidden="1" customWidth="1"/>
    <col min="13" max="13" width="16.85546875" style="17" customWidth="1"/>
    <col min="14" max="14" width="19.140625" style="17" customWidth="1"/>
    <col min="15" max="15" width="12" style="17" bestFit="1" customWidth="1"/>
    <col min="16" max="16" width="11.28515625" style="17" bestFit="1" customWidth="1"/>
    <col min="17" max="17" width="12" style="17" bestFit="1" customWidth="1"/>
    <col min="18" max="16384" width="9.140625" style="17"/>
  </cols>
  <sheetData>
    <row r="1" spans="1:12" s="1" customFormat="1" ht="46.5" customHeight="1" x14ac:dyDescent="0.25">
      <c r="A1" s="1" t="s">
        <v>251</v>
      </c>
      <c r="B1" s="77"/>
      <c r="C1" s="2"/>
      <c r="D1" s="120"/>
      <c r="E1" s="120"/>
      <c r="F1" s="2"/>
      <c r="G1" s="293" t="s">
        <v>255</v>
      </c>
      <c r="H1" s="293"/>
      <c r="I1" s="293"/>
      <c r="J1" s="293"/>
      <c r="K1" s="293"/>
    </row>
    <row r="2" spans="1:12" s="10" customFormat="1" ht="20.25" customHeight="1" x14ac:dyDescent="0.25">
      <c r="B2" s="78"/>
      <c r="C2" s="11"/>
      <c r="D2" s="103"/>
      <c r="E2" s="103"/>
      <c r="F2" s="11"/>
      <c r="G2" s="12"/>
      <c r="H2" s="12"/>
      <c r="I2" s="12"/>
      <c r="J2" s="12"/>
      <c r="K2" s="12"/>
    </row>
    <row r="3" spans="1:12" s="10" customFormat="1" ht="19.5" x14ac:dyDescent="0.25">
      <c r="A3" s="40"/>
      <c r="B3" s="79"/>
      <c r="C3" s="41"/>
      <c r="D3" s="42"/>
      <c r="E3" s="42"/>
      <c r="F3" s="41"/>
      <c r="G3" s="40" t="s">
        <v>0</v>
      </c>
      <c r="H3" s="40"/>
      <c r="I3" s="40"/>
      <c r="J3" s="40"/>
      <c r="K3" s="40"/>
    </row>
    <row r="4" spans="1:12" s="10" customFormat="1" ht="24" customHeight="1" x14ac:dyDescent="0.25">
      <c r="A4" s="40" t="s">
        <v>1</v>
      </c>
      <c r="B4" s="79"/>
      <c r="C4" s="41"/>
      <c r="D4" s="42"/>
      <c r="E4" s="42"/>
      <c r="F4" s="41"/>
      <c r="G4" s="40"/>
      <c r="H4" s="40"/>
      <c r="I4" s="40"/>
      <c r="J4" s="40"/>
      <c r="K4" s="40"/>
    </row>
    <row r="5" spans="1:12" s="10" customFormat="1" ht="24" customHeight="1" x14ac:dyDescent="0.25">
      <c r="A5" s="40" t="s">
        <v>198</v>
      </c>
      <c r="B5" s="79"/>
      <c r="C5" s="41"/>
      <c r="D5" s="42"/>
      <c r="E5" s="42"/>
      <c r="F5" s="41"/>
      <c r="G5" s="294" t="s">
        <v>342</v>
      </c>
      <c r="H5" s="295"/>
      <c r="I5" s="295"/>
      <c r="J5" s="295"/>
      <c r="K5" s="295"/>
    </row>
    <row r="6" spans="1:12" s="10" customFormat="1" ht="24" customHeight="1" x14ac:dyDescent="0.25">
      <c r="A6" s="40" t="s">
        <v>246</v>
      </c>
      <c r="B6" s="79"/>
      <c r="C6" s="41"/>
      <c r="D6" s="42"/>
      <c r="E6" s="42"/>
      <c r="F6" s="41"/>
      <c r="G6" s="40" t="s">
        <v>378</v>
      </c>
      <c r="H6" s="40"/>
      <c r="I6" s="40"/>
      <c r="J6" s="40"/>
      <c r="K6" s="40"/>
    </row>
    <row r="7" spans="1:12" s="10" customFormat="1" ht="24" customHeight="1" thickBot="1" x14ac:dyDescent="0.3">
      <c r="A7" s="40" t="s">
        <v>252</v>
      </c>
      <c r="B7" s="272"/>
      <c r="C7" s="41"/>
      <c r="D7" s="41"/>
      <c r="E7" s="41"/>
      <c r="F7" s="41"/>
      <c r="G7" s="41"/>
      <c r="H7" s="41"/>
      <c r="I7" s="41"/>
      <c r="J7" s="41"/>
      <c r="K7" s="41"/>
    </row>
    <row r="8" spans="1:12" s="10" customFormat="1" ht="24" customHeight="1" x14ac:dyDescent="0.25">
      <c r="A8" s="40" t="s">
        <v>2</v>
      </c>
      <c r="B8" s="272"/>
      <c r="C8" s="41"/>
      <c r="D8" s="41"/>
      <c r="E8" s="41"/>
      <c r="F8" s="41"/>
      <c r="G8" s="41"/>
      <c r="H8" s="41"/>
      <c r="I8" s="296" t="s">
        <v>3</v>
      </c>
      <c r="J8" s="297"/>
      <c r="K8" s="273">
        <v>45268</v>
      </c>
      <c r="L8" s="13" t="s">
        <v>4</v>
      </c>
    </row>
    <row r="9" spans="1:12" s="10" customFormat="1" ht="24" customHeight="1" x14ac:dyDescent="0.25">
      <c r="A9" s="40" t="s">
        <v>1</v>
      </c>
      <c r="B9" s="272"/>
      <c r="C9" s="41"/>
      <c r="D9" s="41"/>
      <c r="E9" s="41"/>
      <c r="F9" s="41"/>
      <c r="G9" s="41"/>
      <c r="H9" s="41"/>
      <c r="I9" s="291" t="s">
        <v>338</v>
      </c>
      <c r="J9" s="292"/>
      <c r="K9" s="274"/>
      <c r="L9" s="13"/>
    </row>
    <row r="10" spans="1:12" s="10" customFormat="1" ht="24" customHeight="1" x14ac:dyDescent="0.25">
      <c r="A10" s="40" t="s">
        <v>253</v>
      </c>
      <c r="B10" s="272"/>
      <c r="C10" s="41"/>
      <c r="D10" s="41"/>
      <c r="E10" s="41"/>
      <c r="F10" s="41"/>
      <c r="G10" s="41"/>
      <c r="H10" s="41"/>
      <c r="I10" s="291" t="s">
        <v>5</v>
      </c>
      <c r="J10" s="292"/>
      <c r="K10" s="274"/>
      <c r="L10" s="13"/>
    </row>
    <row r="11" spans="1:12" s="10" customFormat="1" ht="24" customHeight="1" x14ac:dyDescent="0.25">
      <c r="A11" s="40" t="s">
        <v>246</v>
      </c>
      <c r="B11" s="272"/>
      <c r="C11" s="41"/>
      <c r="D11" s="41"/>
      <c r="E11" s="41"/>
      <c r="F11" s="41"/>
      <c r="G11" s="41"/>
      <c r="H11" s="41"/>
      <c r="I11" s="291" t="s">
        <v>6</v>
      </c>
      <c r="J11" s="292"/>
      <c r="K11" s="274"/>
      <c r="L11" s="13"/>
    </row>
    <row r="12" spans="1:12" s="10" customFormat="1" ht="24" customHeight="1" thickBot="1" x14ac:dyDescent="0.3">
      <c r="A12" s="40" t="s">
        <v>254</v>
      </c>
      <c r="B12" s="272"/>
      <c r="C12" s="41"/>
      <c r="D12" s="41"/>
      <c r="E12" s="41"/>
      <c r="F12" s="41"/>
      <c r="G12" s="41"/>
      <c r="H12" s="41"/>
      <c r="I12" s="298" t="s">
        <v>7</v>
      </c>
      <c r="J12" s="299"/>
      <c r="K12" s="275"/>
      <c r="L12" s="13"/>
    </row>
    <row r="13" spans="1:12" s="10" customFormat="1" ht="19.5" x14ac:dyDescent="0.25">
      <c r="A13" s="40" t="s">
        <v>2</v>
      </c>
      <c r="B13" s="272"/>
      <c r="C13" s="41"/>
      <c r="D13" s="41"/>
      <c r="E13" s="41"/>
      <c r="F13" s="41"/>
      <c r="G13" s="41"/>
      <c r="H13" s="41"/>
      <c r="I13" s="41"/>
      <c r="J13" s="41"/>
      <c r="K13" s="41"/>
    </row>
    <row r="14" spans="1:12" s="10" customFormat="1" ht="18" customHeight="1" thickBot="1" x14ac:dyDescent="0.3">
      <c r="A14" s="40"/>
      <c r="B14" s="272"/>
      <c r="C14" s="43"/>
      <c r="D14" s="276"/>
      <c r="E14" s="276"/>
      <c r="F14" s="276"/>
      <c r="G14" s="41"/>
      <c r="H14" s="41"/>
      <c r="I14" s="300"/>
      <c r="J14" s="300"/>
      <c r="K14" s="41"/>
    </row>
    <row r="15" spans="1:12" s="10" customFormat="1" ht="18" customHeight="1" thickBot="1" x14ac:dyDescent="0.3">
      <c r="A15" s="44" t="s">
        <v>8</v>
      </c>
      <c r="B15" s="301">
        <v>2024</v>
      </c>
      <c r="C15" s="302"/>
      <c r="D15" s="302"/>
      <c r="E15" s="302"/>
      <c r="F15" s="302"/>
      <c r="G15" s="302"/>
      <c r="H15" s="303"/>
      <c r="I15" s="304" t="s">
        <v>9</v>
      </c>
      <c r="J15" s="305"/>
      <c r="K15" s="306"/>
      <c r="L15" s="14"/>
    </row>
    <row r="16" spans="1:12" s="10" customFormat="1" ht="40.5" customHeight="1" thickBot="1" x14ac:dyDescent="0.3">
      <c r="A16" s="45" t="s">
        <v>10</v>
      </c>
      <c r="B16" s="307" t="s">
        <v>199</v>
      </c>
      <c r="C16" s="308"/>
      <c r="D16" s="308"/>
      <c r="E16" s="308"/>
      <c r="F16" s="308"/>
      <c r="G16" s="308"/>
      <c r="H16" s="309"/>
      <c r="I16" s="304" t="s">
        <v>11</v>
      </c>
      <c r="J16" s="306"/>
      <c r="K16" s="238">
        <v>26482717</v>
      </c>
      <c r="L16" s="14"/>
    </row>
    <row r="17" spans="1:12" s="10" customFormat="1" ht="18" customHeight="1" thickBot="1" x14ac:dyDescent="0.3">
      <c r="A17" s="45" t="s">
        <v>12</v>
      </c>
      <c r="B17" s="307" t="s">
        <v>193</v>
      </c>
      <c r="C17" s="308"/>
      <c r="D17" s="308"/>
      <c r="E17" s="308"/>
      <c r="F17" s="308"/>
      <c r="G17" s="308"/>
      <c r="H17" s="309"/>
      <c r="I17" s="304" t="s">
        <v>13</v>
      </c>
      <c r="J17" s="306"/>
      <c r="K17" s="238"/>
      <c r="L17" s="14"/>
    </row>
    <row r="18" spans="1:12" s="10" customFormat="1" ht="18" customHeight="1" thickBot="1" x14ac:dyDescent="0.3">
      <c r="A18" s="45" t="s">
        <v>14</v>
      </c>
      <c r="B18" s="307" t="s">
        <v>200</v>
      </c>
      <c r="C18" s="308"/>
      <c r="D18" s="308"/>
      <c r="E18" s="308"/>
      <c r="F18" s="308"/>
      <c r="G18" s="308"/>
      <c r="H18" s="309"/>
      <c r="I18" s="304" t="s">
        <v>15</v>
      </c>
      <c r="J18" s="306"/>
      <c r="K18" s="238">
        <v>953100000</v>
      </c>
      <c r="L18" s="14"/>
    </row>
    <row r="19" spans="1:12" s="10" customFormat="1" ht="18" customHeight="1" thickBot="1" x14ac:dyDescent="0.3">
      <c r="A19" s="45" t="s">
        <v>16</v>
      </c>
      <c r="B19" s="307"/>
      <c r="C19" s="308"/>
      <c r="D19" s="308"/>
      <c r="E19" s="308"/>
      <c r="F19" s="308"/>
      <c r="G19" s="308"/>
      <c r="H19" s="309"/>
      <c r="I19" s="304" t="s">
        <v>17</v>
      </c>
      <c r="J19" s="306"/>
      <c r="K19" s="238"/>
      <c r="L19" s="14"/>
    </row>
    <row r="20" spans="1:12" s="10" customFormat="1" ht="18" customHeight="1" thickBot="1" x14ac:dyDescent="0.3">
      <c r="A20" s="45" t="s">
        <v>18</v>
      </c>
      <c r="B20" s="307" t="s">
        <v>194</v>
      </c>
      <c r="C20" s="308"/>
      <c r="D20" s="308"/>
      <c r="E20" s="308"/>
      <c r="F20" s="308"/>
      <c r="G20" s="308"/>
      <c r="H20" s="309"/>
      <c r="I20" s="304" t="s">
        <v>19</v>
      </c>
      <c r="J20" s="306"/>
      <c r="K20" s="238"/>
      <c r="L20" s="14"/>
    </row>
    <row r="21" spans="1:12" s="10" customFormat="1" ht="18" customHeight="1" thickBot="1" x14ac:dyDescent="0.3">
      <c r="A21" s="45" t="s">
        <v>20</v>
      </c>
      <c r="B21" s="307" t="s">
        <v>195</v>
      </c>
      <c r="C21" s="308"/>
      <c r="D21" s="308"/>
      <c r="E21" s="308"/>
      <c r="F21" s="308"/>
      <c r="G21" s="308"/>
      <c r="H21" s="309"/>
      <c r="I21" s="304" t="s">
        <v>21</v>
      </c>
      <c r="J21" s="306"/>
      <c r="K21" s="238" t="s">
        <v>245</v>
      </c>
      <c r="L21" s="14"/>
    </row>
    <row r="22" spans="1:12" s="10" customFormat="1" ht="18" customHeight="1" thickBot="1" x14ac:dyDescent="0.3">
      <c r="A22" s="45" t="s">
        <v>22</v>
      </c>
      <c r="B22" s="307" t="s">
        <v>23</v>
      </c>
      <c r="C22" s="308"/>
      <c r="D22" s="308"/>
      <c r="E22" s="308"/>
      <c r="F22" s="308"/>
      <c r="G22" s="308"/>
      <c r="H22" s="309"/>
      <c r="I22" s="237"/>
      <c r="J22" s="238"/>
      <c r="K22" s="238"/>
      <c r="L22" s="15"/>
    </row>
    <row r="23" spans="1:12" s="10" customFormat="1" ht="18" customHeight="1" thickBot="1" x14ac:dyDescent="0.3">
      <c r="A23" s="236" t="s">
        <v>24</v>
      </c>
      <c r="B23" s="307" t="s">
        <v>196</v>
      </c>
      <c r="C23" s="308"/>
      <c r="D23" s="308"/>
      <c r="E23" s="308"/>
      <c r="F23" s="308"/>
      <c r="G23" s="308"/>
      <c r="H23" s="309"/>
      <c r="I23" s="237"/>
      <c r="J23" s="238"/>
      <c r="K23" s="101"/>
      <c r="L23" s="14"/>
    </row>
    <row r="24" spans="1:12" s="10" customFormat="1" ht="18" customHeight="1" thickBot="1" x14ac:dyDescent="0.3">
      <c r="A24" s="236" t="s">
        <v>25</v>
      </c>
      <c r="B24" s="307">
        <v>466.75</v>
      </c>
      <c r="C24" s="308"/>
      <c r="D24" s="308"/>
      <c r="E24" s="308"/>
      <c r="F24" s="308"/>
      <c r="G24" s="308"/>
      <c r="H24" s="309"/>
      <c r="I24" s="304" t="s">
        <v>26</v>
      </c>
      <c r="J24" s="306"/>
      <c r="K24" s="101"/>
      <c r="L24" s="14"/>
    </row>
    <row r="25" spans="1:12" s="10" customFormat="1" ht="18" customHeight="1" thickBot="1" x14ac:dyDescent="0.3">
      <c r="A25" s="236" t="s">
        <v>27</v>
      </c>
      <c r="B25" s="307" t="s">
        <v>201</v>
      </c>
      <c r="C25" s="308"/>
      <c r="D25" s="308"/>
      <c r="E25" s="308"/>
      <c r="F25" s="308"/>
      <c r="G25" s="308"/>
      <c r="H25" s="309"/>
      <c r="I25" s="304" t="s">
        <v>28</v>
      </c>
      <c r="J25" s="306"/>
      <c r="K25" s="101"/>
      <c r="L25" s="14"/>
    </row>
    <row r="26" spans="1:12" s="10" customFormat="1" ht="18" customHeight="1" thickBot="1" x14ac:dyDescent="0.3">
      <c r="A26" s="236" t="s">
        <v>29</v>
      </c>
      <c r="B26" s="307">
        <v>347262474</v>
      </c>
      <c r="C26" s="308"/>
      <c r="D26" s="308"/>
      <c r="E26" s="308"/>
      <c r="F26" s="308"/>
      <c r="G26" s="308"/>
      <c r="H26" s="309"/>
      <c r="I26" s="239"/>
      <c r="J26" s="239"/>
      <c r="K26" s="102"/>
      <c r="L26" s="15"/>
    </row>
    <row r="27" spans="1:12" s="10" customFormat="1" ht="18" customHeight="1" thickBot="1" x14ac:dyDescent="0.3">
      <c r="A27" s="236" t="s">
        <v>30</v>
      </c>
      <c r="B27" s="307" t="s">
        <v>202</v>
      </c>
      <c r="C27" s="308"/>
      <c r="D27" s="308"/>
      <c r="E27" s="308"/>
      <c r="F27" s="308"/>
      <c r="G27" s="308"/>
      <c r="H27" s="309"/>
      <c r="I27" s="41"/>
      <c r="J27" s="41"/>
      <c r="K27" s="41"/>
    </row>
    <row r="28" spans="1:12" s="10" customFormat="1" ht="15" customHeight="1" x14ac:dyDescent="0.25">
      <c r="A28" s="240"/>
      <c r="B28" s="241"/>
      <c r="C28" s="11"/>
      <c r="D28" s="11"/>
      <c r="E28" s="11"/>
      <c r="F28" s="11"/>
      <c r="G28" s="11"/>
      <c r="H28" s="11"/>
      <c r="I28" s="11"/>
      <c r="J28" s="11"/>
      <c r="K28" s="11"/>
    </row>
    <row r="29" spans="1:12" s="10" customFormat="1" ht="45.75" customHeight="1" x14ac:dyDescent="0.25">
      <c r="A29" s="310" t="s">
        <v>352</v>
      </c>
      <c r="B29" s="310"/>
      <c r="C29" s="310"/>
      <c r="D29" s="310"/>
      <c r="E29" s="310"/>
      <c r="F29" s="310"/>
      <c r="G29" s="310"/>
      <c r="H29" s="310"/>
      <c r="I29" s="310"/>
      <c r="J29" s="310"/>
      <c r="K29" s="11"/>
    </row>
    <row r="30" spans="1:12" s="10" customFormat="1" ht="33" customHeight="1" thickBot="1" x14ac:dyDescent="0.3">
      <c r="A30" s="16"/>
      <c r="B30" s="241"/>
      <c r="C30" s="16"/>
      <c r="D30" s="16"/>
      <c r="E30" s="16"/>
      <c r="F30" s="16"/>
      <c r="G30" s="16"/>
      <c r="H30" s="16"/>
      <c r="I30" s="16"/>
      <c r="J30" s="220" t="s">
        <v>31</v>
      </c>
      <c r="K30" s="11"/>
    </row>
    <row r="31" spans="1:12" s="10" customFormat="1" ht="37.5" customHeight="1" thickBot="1" x14ac:dyDescent="0.3">
      <c r="A31" s="311" t="s">
        <v>32</v>
      </c>
      <c r="B31" s="313" t="s">
        <v>107</v>
      </c>
      <c r="C31" s="315" t="s">
        <v>33</v>
      </c>
      <c r="D31" s="315" t="s">
        <v>349</v>
      </c>
      <c r="E31" s="315" t="s">
        <v>350</v>
      </c>
      <c r="F31" s="315" t="s">
        <v>351</v>
      </c>
      <c r="G31" s="317" t="s">
        <v>34</v>
      </c>
      <c r="H31" s="318"/>
      <c r="I31" s="318"/>
      <c r="J31" s="319"/>
      <c r="K31" s="315" t="s">
        <v>35</v>
      </c>
    </row>
    <row r="32" spans="1:12" s="10" customFormat="1" ht="86.25" customHeight="1" thickBot="1" x14ac:dyDescent="0.3">
      <c r="A32" s="312"/>
      <c r="B32" s="314"/>
      <c r="C32" s="316"/>
      <c r="D32" s="316"/>
      <c r="E32" s="316"/>
      <c r="F32" s="316"/>
      <c r="G32" s="242" t="s">
        <v>36</v>
      </c>
      <c r="H32" s="243" t="s">
        <v>37</v>
      </c>
      <c r="I32" s="244" t="s">
        <v>38</v>
      </c>
      <c r="J32" s="243" t="s">
        <v>39</v>
      </c>
      <c r="K32" s="316"/>
    </row>
    <row r="33" spans="1:16" s="7" customFormat="1" ht="17.25" customHeight="1" thickBot="1" x14ac:dyDescent="0.3">
      <c r="A33" s="8">
        <v>1</v>
      </c>
      <c r="B33" s="245"/>
      <c r="C33" s="9">
        <v>2</v>
      </c>
      <c r="D33" s="9">
        <v>3</v>
      </c>
      <c r="E33" s="9">
        <v>4</v>
      </c>
      <c r="F33" s="9">
        <v>5</v>
      </c>
      <c r="G33" s="246">
        <v>6</v>
      </c>
      <c r="H33" s="247">
        <v>7</v>
      </c>
      <c r="I33" s="247">
        <v>8</v>
      </c>
      <c r="J33" s="9">
        <v>9</v>
      </c>
      <c r="K33" s="9">
        <v>10</v>
      </c>
    </row>
    <row r="34" spans="1:16" s="30" customFormat="1" ht="32.25" customHeight="1" x14ac:dyDescent="0.25">
      <c r="A34" s="248" t="s">
        <v>40</v>
      </c>
      <c r="B34" s="249">
        <v>1</v>
      </c>
      <c r="C34" s="250">
        <v>1000</v>
      </c>
      <c r="D34" s="251"/>
      <c r="E34" s="251"/>
      <c r="F34" s="251"/>
      <c r="G34" s="252"/>
      <c r="H34" s="251"/>
      <c r="I34" s="251"/>
      <c r="J34" s="251"/>
      <c r="K34" s="84"/>
      <c r="O34" s="48"/>
    </row>
    <row r="35" spans="1:16" s="31" customFormat="1" ht="61.9" customHeight="1" x14ac:dyDescent="0.25">
      <c r="A35" s="253" t="s">
        <v>41</v>
      </c>
      <c r="B35" s="115">
        <f>B34+1</f>
        <v>2</v>
      </c>
      <c r="C35" s="254">
        <v>1010</v>
      </c>
      <c r="D35" s="255">
        <f>D36+D39+D40+D44+D45+D53</f>
        <v>168735.9</v>
      </c>
      <c r="E35" s="255">
        <f>E36+E39+E40+E44+E45+E53</f>
        <v>169689.09999999998</v>
      </c>
      <c r="F35" s="255">
        <f>F36+F39+F40+F44+F45</f>
        <v>129503.4</v>
      </c>
      <c r="G35" s="255">
        <f>G36+G39+G40+G44+G45</f>
        <v>32798.800000000003</v>
      </c>
      <c r="H35" s="255">
        <f>H36+H39+H40+H44+H45</f>
        <v>32048.1</v>
      </c>
      <c r="I35" s="255">
        <f>I36+I39+I40+I44+I45</f>
        <v>31991</v>
      </c>
      <c r="J35" s="255">
        <f>J36+J39+J40+J44+J45</f>
        <v>32665.5</v>
      </c>
      <c r="K35" s="85"/>
      <c r="M35" s="139"/>
    </row>
    <row r="36" spans="1:16" s="19" customFormat="1" ht="21" customHeight="1" x14ac:dyDescent="0.25">
      <c r="A36" s="157" t="s">
        <v>222</v>
      </c>
      <c r="B36" s="115">
        <f t="shared" ref="B36:B102" si="0">B35+1</f>
        <v>3</v>
      </c>
      <c r="C36" s="160">
        <v>1020</v>
      </c>
      <c r="D36" s="140">
        <f>D37+D38</f>
        <v>0</v>
      </c>
      <c r="E36" s="140">
        <f>E37+E38</f>
        <v>0</v>
      </c>
      <c r="F36" s="140"/>
      <c r="G36" s="140"/>
      <c r="H36" s="140"/>
      <c r="I36" s="140"/>
      <c r="J36" s="140"/>
      <c r="K36" s="88"/>
    </row>
    <row r="37" spans="1:16" s="68" customFormat="1" ht="21" customHeight="1" x14ac:dyDescent="0.25">
      <c r="A37" s="150" t="s">
        <v>247</v>
      </c>
      <c r="B37" s="115">
        <f t="shared" si="0"/>
        <v>4</v>
      </c>
      <c r="C37" s="115" t="s">
        <v>218</v>
      </c>
      <c r="D37" s="137">
        <v>0</v>
      </c>
      <c r="E37" s="137">
        <v>0</v>
      </c>
      <c r="F37" s="221"/>
      <c r="G37" s="137"/>
      <c r="H37" s="137"/>
      <c r="I37" s="137"/>
      <c r="J37" s="137"/>
      <c r="K37" s="87"/>
    </row>
    <row r="38" spans="1:16" s="68" customFormat="1" ht="46.5" customHeight="1" x14ac:dyDescent="0.25">
      <c r="A38" s="256" t="s">
        <v>220</v>
      </c>
      <c r="B38" s="115">
        <f t="shared" si="0"/>
        <v>5</v>
      </c>
      <c r="C38" s="115" t="s">
        <v>219</v>
      </c>
      <c r="D38" s="137">
        <v>0</v>
      </c>
      <c r="E38" s="137"/>
      <c r="F38" s="221"/>
      <c r="G38" s="137"/>
      <c r="H38" s="137"/>
      <c r="I38" s="137"/>
      <c r="J38" s="137"/>
      <c r="K38" s="87"/>
    </row>
    <row r="39" spans="1:16" s="19" customFormat="1" ht="36" customHeight="1" x14ac:dyDescent="0.25">
      <c r="A39" s="54" t="s">
        <v>91</v>
      </c>
      <c r="B39" s="53">
        <f>B38+1</f>
        <v>6</v>
      </c>
      <c r="C39" s="52">
        <v>1030</v>
      </c>
      <c r="D39" s="88">
        <v>124667.4</v>
      </c>
      <c r="E39" s="88">
        <v>151221.5</v>
      </c>
      <c r="F39" s="140">
        <f>G39+H39+I39+J39</f>
        <v>114000</v>
      </c>
      <c r="G39" s="140">
        <v>28500</v>
      </c>
      <c r="H39" s="140">
        <v>28500</v>
      </c>
      <c r="I39" s="140">
        <v>28500</v>
      </c>
      <c r="J39" s="140">
        <v>28500</v>
      </c>
      <c r="K39" s="88"/>
      <c r="M39" s="49"/>
    </row>
    <row r="40" spans="1:16" s="19" customFormat="1" ht="21" customHeight="1" x14ac:dyDescent="0.25">
      <c r="A40" s="54" t="s">
        <v>120</v>
      </c>
      <c r="B40" s="53">
        <f t="shared" si="0"/>
        <v>7</v>
      </c>
      <c r="C40" s="52">
        <v>1040</v>
      </c>
      <c r="D40" s="88">
        <v>2286.1</v>
      </c>
      <c r="E40" s="88">
        <f>E41+E42+E43</f>
        <v>2763.3</v>
      </c>
      <c r="F40" s="140">
        <f>F41</f>
        <v>5343.4</v>
      </c>
      <c r="G40" s="140">
        <f>G41</f>
        <v>1758.8</v>
      </c>
      <c r="H40" s="140">
        <f>H41</f>
        <v>1008.1</v>
      </c>
      <c r="I40" s="140">
        <f>I41</f>
        <v>951</v>
      </c>
      <c r="J40" s="140">
        <f>J41</f>
        <v>1625.5</v>
      </c>
      <c r="K40" s="88"/>
      <c r="M40" s="49"/>
      <c r="P40" s="46"/>
    </row>
    <row r="41" spans="1:16" s="68" customFormat="1" ht="21" customHeight="1" x14ac:dyDescent="0.25">
      <c r="A41" s="63" t="s">
        <v>121</v>
      </c>
      <c r="B41" s="53">
        <f t="shared" si="0"/>
        <v>8</v>
      </c>
      <c r="C41" s="53" t="s">
        <v>122</v>
      </c>
      <c r="D41" s="87">
        <v>2286.1</v>
      </c>
      <c r="E41" s="87">
        <v>2763.3</v>
      </c>
      <c r="F41" s="221">
        <f>G41+H41+I41+J41</f>
        <v>5343.4</v>
      </c>
      <c r="G41" s="137">
        <v>1758.8</v>
      </c>
      <c r="H41" s="137">
        <v>1008.1</v>
      </c>
      <c r="I41" s="137">
        <v>951</v>
      </c>
      <c r="J41" s="137">
        <v>1625.5</v>
      </c>
      <c r="K41" s="87"/>
    </row>
    <row r="42" spans="1:16" s="68" customFormat="1" ht="21" customHeight="1" x14ac:dyDescent="0.25">
      <c r="A42" s="63" t="s">
        <v>123</v>
      </c>
      <c r="B42" s="53">
        <f t="shared" si="0"/>
        <v>9</v>
      </c>
      <c r="C42" s="53" t="s">
        <v>124</v>
      </c>
      <c r="D42" s="87"/>
      <c r="E42" s="87"/>
      <c r="F42" s="221"/>
      <c r="G42" s="137"/>
      <c r="H42" s="137"/>
      <c r="I42" s="137"/>
      <c r="J42" s="137"/>
      <c r="K42" s="87"/>
    </row>
    <row r="43" spans="1:16" s="68" customFormat="1" ht="21" customHeight="1" x14ac:dyDescent="0.25">
      <c r="A43" s="63" t="s">
        <v>125</v>
      </c>
      <c r="B43" s="53">
        <f t="shared" si="0"/>
        <v>10</v>
      </c>
      <c r="C43" s="53" t="s">
        <v>126</v>
      </c>
      <c r="D43" s="87"/>
      <c r="E43" s="87"/>
      <c r="F43" s="137"/>
      <c r="G43" s="137"/>
      <c r="H43" s="137"/>
      <c r="I43" s="137"/>
      <c r="J43" s="137"/>
      <c r="K43" s="87"/>
      <c r="O43" s="70"/>
    </row>
    <row r="44" spans="1:16" s="19" customFormat="1" ht="38.25" customHeight="1" x14ac:dyDescent="0.25">
      <c r="A44" s="66" t="s">
        <v>127</v>
      </c>
      <c r="B44" s="53">
        <f t="shared" si="0"/>
        <v>11</v>
      </c>
      <c r="C44" s="67">
        <v>1050</v>
      </c>
      <c r="D44" s="88">
        <v>21621.599999999999</v>
      </c>
      <c r="E44" s="88">
        <v>12166</v>
      </c>
      <c r="F44" s="223">
        <f>G44+H44+I44+J44</f>
        <v>7480</v>
      </c>
      <c r="G44" s="140">
        <v>1870</v>
      </c>
      <c r="H44" s="140">
        <v>1870</v>
      </c>
      <c r="I44" s="140">
        <v>1870</v>
      </c>
      <c r="J44" s="140">
        <v>1870</v>
      </c>
      <c r="K44" s="86"/>
      <c r="M44" s="46"/>
      <c r="P44" s="46"/>
    </row>
    <row r="45" spans="1:16" s="19" customFormat="1" ht="21" customHeight="1" x14ac:dyDescent="0.25">
      <c r="A45" s="54" t="s">
        <v>88</v>
      </c>
      <c r="B45" s="53">
        <f t="shared" si="0"/>
        <v>12</v>
      </c>
      <c r="C45" s="52">
        <v>1060</v>
      </c>
      <c r="D45" s="88">
        <v>2903.3</v>
      </c>
      <c r="E45" s="88">
        <v>3538.3</v>
      </c>
      <c r="F45" s="140">
        <f>G45+H45+I45+J45</f>
        <v>2680</v>
      </c>
      <c r="G45" s="140">
        <v>670</v>
      </c>
      <c r="H45" s="140">
        <v>670</v>
      </c>
      <c r="I45" s="140">
        <f>I49+I50</f>
        <v>670</v>
      </c>
      <c r="J45" s="140">
        <f>J49+J50</f>
        <v>670</v>
      </c>
      <c r="K45" s="88"/>
      <c r="M45" s="49"/>
    </row>
    <row r="46" spans="1:16" s="69" customFormat="1" ht="21" customHeight="1" x14ac:dyDescent="0.25">
      <c r="A46" s="63" t="s">
        <v>42</v>
      </c>
      <c r="B46" s="53">
        <f t="shared" si="0"/>
        <v>13</v>
      </c>
      <c r="C46" s="53" t="s">
        <v>99</v>
      </c>
      <c r="D46" s="89"/>
      <c r="E46" s="89"/>
      <c r="F46" s="225">
        <f>G46+H46+I46+J46</f>
        <v>0</v>
      </c>
      <c r="G46" s="151"/>
      <c r="H46" s="151"/>
      <c r="I46" s="151"/>
      <c r="J46" s="151"/>
      <c r="K46" s="89"/>
      <c r="M46" s="135"/>
    </row>
    <row r="47" spans="1:16" s="69" customFormat="1" ht="21" customHeight="1" x14ac:dyDescent="0.25">
      <c r="A47" s="63" t="s">
        <v>43</v>
      </c>
      <c r="B47" s="53">
        <f t="shared" si="0"/>
        <v>14</v>
      </c>
      <c r="C47" s="53" t="s">
        <v>128</v>
      </c>
      <c r="D47" s="89"/>
      <c r="E47" s="89"/>
      <c r="F47" s="225">
        <f>G47+H47+I47+J47</f>
        <v>0</v>
      </c>
      <c r="G47" s="151"/>
      <c r="H47" s="151"/>
      <c r="I47" s="151"/>
      <c r="J47" s="151"/>
      <c r="K47" s="89"/>
    </row>
    <row r="48" spans="1:16" s="69" customFormat="1" ht="21" customHeight="1" x14ac:dyDescent="0.25">
      <c r="A48" s="63" t="s">
        <v>249</v>
      </c>
      <c r="B48" s="53">
        <f t="shared" si="0"/>
        <v>15</v>
      </c>
      <c r="C48" s="53" t="s">
        <v>129</v>
      </c>
      <c r="D48" s="89">
        <v>0</v>
      </c>
      <c r="E48" s="89"/>
      <c r="F48" s="225"/>
      <c r="G48" s="151"/>
      <c r="H48" s="151"/>
      <c r="I48" s="151"/>
      <c r="J48" s="151"/>
      <c r="K48" s="89"/>
    </row>
    <row r="49" spans="1:14" s="69" customFormat="1" ht="35.25" customHeight="1" x14ac:dyDescent="0.25">
      <c r="A49" s="63" t="s">
        <v>92</v>
      </c>
      <c r="B49" s="53">
        <f t="shared" si="0"/>
        <v>16</v>
      </c>
      <c r="C49" s="53" t="s">
        <v>130</v>
      </c>
      <c r="D49" s="89">
        <v>2818.3</v>
      </c>
      <c r="E49" s="89">
        <v>3458.3</v>
      </c>
      <c r="F49" s="225">
        <f>G49+H49+I49+J49</f>
        <v>2680</v>
      </c>
      <c r="G49" s="151">
        <v>670</v>
      </c>
      <c r="H49" s="151">
        <v>670</v>
      </c>
      <c r="I49" s="151">
        <v>670</v>
      </c>
      <c r="J49" s="151">
        <v>670</v>
      </c>
      <c r="K49" s="89"/>
    </row>
    <row r="50" spans="1:14" s="69" customFormat="1" ht="21" customHeight="1" x14ac:dyDescent="0.25">
      <c r="A50" s="63" t="s">
        <v>131</v>
      </c>
      <c r="B50" s="53">
        <f t="shared" si="0"/>
        <v>17</v>
      </c>
      <c r="C50" s="53" t="s">
        <v>132</v>
      </c>
      <c r="D50" s="89">
        <v>85</v>
      </c>
      <c r="E50" s="89">
        <v>80</v>
      </c>
      <c r="F50" s="225">
        <v>0</v>
      </c>
      <c r="G50" s="151">
        <v>0</v>
      </c>
      <c r="H50" s="151">
        <v>0</v>
      </c>
      <c r="I50" s="151">
        <v>0</v>
      </c>
      <c r="J50" s="151">
        <v>0</v>
      </c>
      <c r="K50" s="89"/>
    </row>
    <row r="51" spans="1:14" s="69" customFormat="1" ht="66" customHeight="1" x14ac:dyDescent="0.25">
      <c r="A51" s="63" t="s">
        <v>191</v>
      </c>
      <c r="B51" s="53">
        <f t="shared" si="0"/>
        <v>18</v>
      </c>
      <c r="C51" s="53" t="s">
        <v>256</v>
      </c>
      <c r="D51" s="89"/>
      <c r="E51" s="89"/>
      <c r="F51" s="151"/>
      <c r="G51" s="151"/>
      <c r="H51" s="151"/>
      <c r="I51" s="151"/>
      <c r="J51" s="151"/>
      <c r="K51" s="89"/>
    </row>
    <row r="52" spans="1:14" s="69" customFormat="1" ht="60" customHeight="1" x14ac:dyDescent="0.25">
      <c r="A52" s="63" t="s">
        <v>134</v>
      </c>
      <c r="B52" s="53">
        <f t="shared" si="0"/>
        <v>19</v>
      </c>
      <c r="C52" s="53" t="s">
        <v>133</v>
      </c>
      <c r="D52" s="89"/>
      <c r="E52" s="89"/>
      <c r="F52" s="225">
        <f>G52+H52+I52+J52</f>
        <v>0</v>
      </c>
      <c r="G52" s="151"/>
      <c r="H52" s="151"/>
      <c r="I52" s="151"/>
      <c r="J52" s="151"/>
      <c r="K52" s="89"/>
    </row>
    <row r="53" spans="1:14" s="64" customFormat="1" ht="24" customHeight="1" x14ac:dyDescent="0.25">
      <c r="A53" s="124" t="s">
        <v>339</v>
      </c>
      <c r="B53" s="53">
        <f t="shared" si="0"/>
        <v>20</v>
      </c>
      <c r="C53" s="122">
        <v>1070</v>
      </c>
      <c r="D53" s="133">
        <f>D54+D55+D56+D57</f>
        <v>17257.5</v>
      </c>
      <c r="E53" s="133"/>
      <c r="F53" s="226"/>
      <c r="G53" s="227"/>
      <c r="H53" s="227"/>
      <c r="I53" s="227"/>
      <c r="J53" s="227"/>
      <c r="K53" s="133"/>
    </row>
    <row r="54" spans="1:14" s="64" customFormat="1" ht="22.5" customHeight="1" x14ac:dyDescent="0.25">
      <c r="A54" s="63" t="s">
        <v>356</v>
      </c>
      <c r="B54" s="53">
        <f t="shared" si="0"/>
        <v>21</v>
      </c>
      <c r="C54" s="122" t="s">
        <v>357</v>
      </c>
      <c r="D54" s="89">
        <v>1269</v>
      </c>
      <c r="E54" s="133"/>
      <c r="F54" s="226"/>
      <c r="G54" s="227"/>
      <c r="H54" s="227"/>
      <c r="I54" s="227"/>
      <c r="J54" s="227"/>
      <c r="K54" s="133"/>
    </row>
    <row r="55" spans="1:14" s="64" customFormat="1" ht="20.25" customHeight="1" x14ac:dyDescent="0.25">
      <c r="A55" s="63" t="s">
        <v>353</v>
      </c>
      <c r="B55" s="53">
        <f t="shared" si="0"/>
        <v>22</v>
      </c>
      <c r="C55" s="53" t="s">
        <v>358</v>
      </c>
      <c r="D55" s="89">
        <v>322.89999999999998</v>
      </c>
      <c r="E55" s="133"/>
      <c r="F55" s="226"/>
      <c r="G55" s="227"/>
      <c r="H55" s="227"/>
      <c r="I55" s="227"/>
      <c r="J55" s="227"/>
      <c r="K55" s="133"/>
    </row>
    <row r="56" spans="1:14" s="64" customFormat="1" ht="21" customHeight="1" x14ac:dyDescent="0.25">
      <c r="A56" s="63" t="s">
        <v>354</v>
      </c>
      <c r="B56" s="53">
        <f t="shared" si="0"/>
        <v>23</v>
      </c>
      <c r="C56" s="53" t="s">
        <v>359</v>
      </c>
      <c r="D56" s="89">
        <v>2806.9</v>
      </c>
      <c r="E56" s="133"/>
      <c r="F56" s="226"/>
      <c r="G56" s="227"/>
      <c r="H56" s="227"/>
      <c r="I56" s="227"/>
      <c r="J56" s="227"/>
      <c r="K56" s="133"/>
    </row>
    <row r="57" spans="1:14" s="64" customFormat="1" ht="24" customHeight="1" x14ac:dyDescent="0.25">
      <c r="A57" s="63" t="s">
        <v>355</v>
      </c>
      <c r="B57" s="53">
        <f t="shared" si="0"/>
        <v>24</v>
      </c>
      <c r="C57" s="53" t="s">
        <v>360</v>
      </c>
      <c r="D57" s="89">
        <v>12858.7</v>
      </c>
      <c r="E57" s="133"/>
      <c r="F57" s="226"/>
      <c r="G57" s="227"/>
      <c r="H57" s="227"/>
      <c r="I57" s="227"/>
      <c r="J57" s="227"/>
      <c r="K57" s="133"/>
    </row>
    <row r="58" spans="1:14" s="64" customFormat="1" ht="24.6" customHeight="1" x14ac:dyDescent="0.25">
      <c r="A58" s="125" t="s">
        <v>257</v>
      </c>
      <c r="B58" s="53">
        <f t="shared" si="0"/>
        <v>25</v>
      </c>
      <c r="C58" s="123">
        <v>1080</v>
      </c>
      <c r="D58" s="133">
        <v>935.4</v>
      </c>
      <c r="E58" s="133">
        <v>34.5</v>
      </c>
      <c r="F58" s="226"/>
      <c r="G58" s="227"/>
      <c r="H58" s="227"/>
      <c r="I58" s="227"/>
      <c r="J58" s="227"/>
      <c r="K58" s="133"/>
    </row>
    <row r="59" spans="1:14" s="64" customFormat="1" ht="28.15" customHeight="1" x14ac:dyDescent="0.25">
      <c r="A59" s="125" t="s">
        <v>309</v>
      </c>
      <c r="B59" s="53">
        <f t="shared" si="0"/>
        <v>26</v>
      </c>
      <c r="C59" s="123">
        <v>1090</v>
      </c>
      <c r="D59" s="133">
        <v>51.7</v>
      </c>
      <c r="E59" s="133">
        <v>21.5</v>
      </c>
      <c r="F59" s="226"/>
      <c r="G59" s="227"/>
      <c r="H59" s="227"/>
      <c r="I59" s="227"/>
      <c r="J59" s="227"/>
      <c r="K59" s="133"/>
    </row>
    <row r="60" spans="1:14" s="31" customFormat="1" ht="21" customHeight="1" thickBot="1" x14ac:dyDescent="0.3">
      <c r="A60" s="28" t="s">
        <v>98</v>
      </c>
      <c r="B60" s="53">
        <f t="shared" si="0"/>
        <v>27</v>
      </c>
      <c r="C60" s="27">
        <v>1100</v>
      </c>
      <c r="D60" s="118">
        <f>D61+D76+D105+D130+D164</f>
        <v>168680.7</v>
      </c>
      <c r="E60" s="118">
        <f>E61+E76+E105+E130+E164</f>
        <v>169689.09999999995</v>
      </c>
      <c r="F60" s="176">
        <f>F61+F76+F105+F130</f>
        <v>129503.4</v>
      </c>
      <c r="G60" s="176">
        <f>G61+G76+G105+G130</f>
        <v>32798.800000000003</v>
      </c>
      <c r="H60" s="176">
        <f>H61+H76+H105+H130</f>
        <v>32048.1</v>
      </c>
      <c r="I60" s="176">
        <f>I61+I76+I105+I130</f>
        <v>31991</v>
      </c>
      <c r="J60" s="176">
        <f>J61+J76+J105+J130</f>
        <v>32665.5</v>
      </c>
      <c r="K60" s="104"/>
      <c r="M60" s="75"/>
      <c r="N60" s="75"/>
    </row>
    <row r="61" spans="1:14" s="19" customFormat="1" ht="21" customHeight="1" thickBot="1" x14ac:dyDescent="0.3">
      <c r="A61" s="32" t="s">
        <v>135</v>
      </c>
      <c r="B61" s="53">
        <f t="shared" si="0"/>
        <v>28</v>
      </c>
      <c r="C61" s="18">
        <v>1110</v>
      </c>
      <c r="D61" s="105">
        <f t="shared" ref="D61:I61" si="1">D62+D63+D72</f>
        <v>0</v>
      </c>
      <c r="E61" s="105">
        <f t="shared" si="1"/>
        <v>0</v>
      </c>
      <c r="F61" s="230">
        <f t="shared" si="1"/>
        <v>0</v>
      </c>
      <c r="G61" s="230">
        <f t="shared" si="1"/>
        <v>0</v>
      </c>
      <c r="H61" s="230">
        <f t="shared" si="1"/>
        <v>0</v>
      </c>
      <c r="I61" s="230">
        <f t="shared" si="1"/>
        <v>0</v>
      </c>
      <c r="J61" s="235">
        <f>J62+J63+J64+J65+J66+J67+J69</f>
        <v>0</v>
      </c>
      <c r="K61" s="90"/>
    </row>
    <row r="62" spans="1:14" s="72" customFormat="1" ht="21" customHeight="1" x14ac:dyDescent="0.25">
      <c r="A62" s="71" t="s">
        <v>248</v>
      </c>
      <c r="B62" s="53">
        <f t="shared" si="0"/>
        <v>29</v>
      </c>
      <c r="C62" s="61" t="s">
        <v>100</v>
      </c>
      <c r="D62" s="91">
        <v>0</v>
      </c>
      <c r="E62" s="91"/>
      <c r="F62" s="233"/>
      <c r="G62" s="234"/>
      <c r="H62" s="234"/>
      <c r="I62" s="234"/>
      <c r="J62" s="234"/>
      <c r="K62" s="91"/>
      <c r="M62" s="73"/>
    </row>
    <row r="63" spans="1:14" s="72" customFormat="1" ht="21" customHeight="1" x14ac:dyDescent="0.25">
      <c r="A63" s="63" t="s">
        <v>90</v>
      </c>
      <c r="B63" s="53">
        <f t="shared" si="0"/>
        <v>30</v>
      </c>
      <c r="C63" s="61" t="s">
        <v>101</v>
      </c>
      <c r="D63" s="87">
        <v>0</v>
      </c>
      <c r="E63" s="87"/>
      <c r="F63" s="221"/>
      <c r="G63" s="137"/>
      <c r="H63" s="137"/>
      <c r="I63" s="137"/>
      <c r="J63" s="137"/>
      <c r="K63" s="87"/>
    </row>
    <row r="64" spans="1:14" s="72" customFormat="1" ht="21" customHeight="1" x14ac:dyDescent="0.25">
      <c r="A64" s="63" t="s">
        <v>136</v>
      </c>
      <c r="B64" s="53">
        <f t="shared" si="0"/>
        <v>31</v>
      </c>
      <c r="C64" s="61" t="s">
        <v>140</v>
      </c>
      <c r="D64" s="87"/>
      <c r="E64" s="87"/>
      <c r="F64" s="221"/>
      <c r="G64" s="137"/>
      <c r="H64" s="137"/>
      <c r="I64" s="137"/>
      <c r="J64" s="137"/>
      <c r="K64" s="87"/>
    </row>
    <row r="65" spans="1:16" s="72" customFormat="1" ht="21" customHeight="1" x14ac:dyDescent="0.25">
      <c r="A65" s="63" t="s">
        <v>44</v>
      </c>
      <c r="B65" s="53">
        <f t="shared" si="0"/>
        <v>32</v>
      </c>
      <c r="C65" s="61" t="s">
        <v>141</v>
      </c>
      <c r="D65" s="87"/>
      <c r="E65" s="87"/>
      <c r="F65" s="221"/>
      <c r="G65" s="137"/>
      <c r="H65" s="137"/>
      <c r="I65" s="137"/>
      <c r="J65" s="137"/>
      <c r="K65" s="87"/>
      <c r="P65" s="73"/>
    </row>
    <row r="66" spans="1:16" s="72" customFormat="1" ht="21" customHeight="1" x14ac:dyDescent="0.25">
      <c r="A66" s="63" t="s">
        <v>45</v>
      </c>
      <c r="B66" s="53">
        <f t="shared" si="0"/>
        <v>33</v>
      </c>
      <c r="C66" s="61" t="s">
        <v>142</v>
      </c>
      <c r="D66" s="87"/>
      <c r="E66" s="87"/>
      <c r="F66" s="221"/>
      <c r="G66" s="137"/>
      <c r="H66" s="137"/>
      <c r="I66" s="137"/>
      <c r="J66" s="137"/>
      <c r="K66" s="87"/>
    </row>
    <row r="67" spans="1:16" s="72" customFormat="1" ht="21" customHeight="1" x14ac:dyDescent="0.25">
      <c r="A67" s="63" t="s">
        <v>137</v>
      </c>
      <c r="B67" s="53">
        <f t="shared" si="0"/>
        <v>34</v>
      </c>
      <c r="C67" s="61" t="s">
        <v>143</v>
      </c>
      <c r="D67" s="87"/>
      <c r="E67" s="87"/>
      <c r="F67" s="221"/>
      <c r="G67" s="137"/>
      <c r="H67" s="137"/>
      <c r="I67" s="137"/>
      <c r="J67" s="137"/>
      <c r="K67" s="87"/>
    </row>
    <row r="68" spans="1:16" s="72" customFormat="1" ht="21" customHeight="1" x14ac:dyDescent="0.25">
      <c r="A68" s="63" t="s">
        <v>96</v>
      </c>
      <c r="B68" s="53">
        <f t="shared" si="0"/>
        <v>35</v>
      </c>
      <c r="C68" s="61" t="s">
        <v>144</v>
      </c>
      <c r="D68" s="87"/>
      <c r="E68" s="87"/>
      <c r="F68" s="221"/>
      <c r="G68" s="137"/>
      <c r="H68" s="137"/>
      <c r="I68" s="137"/>
      <c r="J68" s="137"/>
      <c r="K68" s="87"/>
    </row>
    <row r="69" spans="1:16" s="72" customFormat="1" ht="21" customHeight="1" x14ac:dyDescent="0.25">
      <c r="A69" s="63" t="s">
        <v>97</v>
      </c>
      <c r="B69" s="53">
        <f t="shared" si="0"/>
        <v>36</v>
      </c>
      <c r="C69" s="61" t="s">
        <v>145</v>
      </c>
      <c r="D69" s="87"/>
      <c r="E69" s="87"/>
      <c r="F69" s="221"/>
      <c r="G69" s="137"/>
      <c r="H69" s="137"/>
      <c r="I69" s="137"/>
      <c r="J69" s="137"/>
      <c r="K69" s="87"/>
    </row>
    <row r="70" spans="1:16" s="72" customFormat="1" ht="21" customHeight="1" x14ac:dyDescent="0.25">
      <c r="A70" s="63" t="s">
        <v>47</v>
      </c>
      <c r="B70" s="53">
        <f t="shared" si="0"/>
        <v>37</v>
      </c>
      <c r="C70" s="61" t="s">
        <v>146</v>
      </c>
      <c r="D70" s="92"/>
      <c r="E70" s="92"/>
      <c r="F70" s="221"/>
      <c r="G70" s="137"/>
      <c r="H70" s="137"/>
      <c r="I70" s="137"/>
      <c r="J70" s="137"/>
      <c r="K70" s="87"/>
    </row>
    <row r="71" spans="1:16" s="72" customFormat="1" ht="21" customHeight="1" x14ac:dyDescent="0.25">
      <c r="A71" s="74" t="s">
        <v>138</v>
      </c>
      <c r="B71" s="53">
        <f t="shared" si="0"/>
        <v>38</v>
      </c>
      <c r="C71" s="61" t="s">
        <v>147</v>
      </c>
      <c r="D71" s="92"/>
      <c r="E71" s="92"/>
      <c r="F71" s="221"/>
      <c r="G71" s="137"/>
      <c r="H71" s="137"/>
      <c r="I71" s="137"/>
      <c r="J71" s="137"/>
      <c r="K71" s="87"/>
    </row>
    <row r="72" spans="1:16" s="68" customFormat="1" ht="21" customHeight="1" x14ac:dyDescent="0.25">
      <c r="A72" s="124" t="s">
        <v>337</v>
      </c>
      <c r="B72" s="122">
        <f t="shared" si="0"/>
        <v>39</v>
      </c>
      <c r="C72" s="130" t="s">
        <v>221</v>
      </c>
      <c r="D72" s="129"/>
      <c r="E72" s="129"/>
      <c r="F72" s="222"/>
      <c r="G72" s="166"/>
      <c r="H72" s="166"/>
      <c r="I72" s="166"/>
      <c r="J72" s="166"/>
      <c r="K72" s="128"/>
    </row>
    <row r="73" spans="1:16" s="72" customFormat="1" ht="34.15" customHeight="1" x14ac:dyDescent="0.25">
      <c r="A73" s="63" t="s">
        <v>311</v>
      </c>
      <c r="B73" s="53">
        <f t="shared" si="0"/>
        <v>40</v>
      </c>
      <c r="C73" s="53" t="s">
        <v>310</v>
      </c>
      <c r="D73" s="92"/>
      <c r="E73" s="92"/>
      <c r="F73" s="221"/>
      <c r="G73" s="137"/>
      <c r="H73" s="137"/>
      <c r="I73" s="137"/>
      <c r="J73" s="137"/>
      <c r="K73" s="87"/>
    </row>
    <row r="74" spans="1:16" s="72" customFormat="1" ht="21" customHeight="1" x14ac:dyDescent="0.25">
      <c r="A74" s="126" t="s">
        <v>258</v>
      </c>
      <c r="B74" s="53">
        <f t="shared" si="0"/>
        <v>41</v>
      </c>
      <c r="C74" s="53" t="s">
        <v>239</v>
      </c>
      <c r="D74" s="92"/>
      <c r="E74" s="92"/>
      <c r="F74" s="221"/>
      <c r="G74" s="137"/>
      <c r="H74" s="137"/>
      <c r="I74" s="137"/>
      <c r="J74" s="137"/>
      <c r="K74" s="87"/>
    </row>
    <row r="75" spans="1:16" s="72" customFormat="1" ht="21" customHeight="1" thickBot="1" x14ac:dyDescent="0.3">
      <c r="A75" s="126" t="s">
        <v>259</v>
      </c>
      <c r="B75" s="53">
        <f t="shared" si="0"/>
        <v>42</v>
      </c>
      <c r="C75" s="53" t="s">
        <v>240</v>
      </c>
      <c r="D75" s="92"/>
      <c r="E75" s="92"/>
      <c r="F75" s="221"/>
      <c r="G75" s="137"/>
      <c r="H75" s="137"/>
      <c r="I75" s="137"/>
      <c r="J75" s="137"/>
      <c r="K75" s="87"/>
    </row>
    <row r="76" spans="1:16" s="19" customFormat="1" ht="21" customHeight="1" thickBot="1" x14ac:dyDescent="0.3">
      <c r="A76" s="25" t="s">
        <v>139</v>
      </c>
      <c r="B76" s="53">
        <f t="shared" si="0"/>
        <v>43</v>
      </c>
      <c r="C76" s="116">
        <v>1120</v>
      </c>
      <c r="D76" s="105">
        <f>D77+D78+D79+D85+D87+D98+D99+D100+D101+D102+D86</f>
        <v>124728.40000000001</v>
      </c>
      <c r="E76" s="105">
        <f>E77+E78+E79+E85+E86+E87+E98+E99+E100+E101+E102</f>
        <v>151221.49999999997</v>
      </c>
      <c r="F76" s="230">
        <f>F77+F78+F79+F85+F87+F98+F99+F100+F101+F102+F86</f>
        <v>114000</v>
      </c>
      <c r="G76" s="230">
        <f>G77+G78+G79+G85+G87+G98+G99+G100+G101+G102+G86</f>
        <v>28500</v>
      </c>
      <c r="H76" s="230">
        <f>H77+H78+H79+H85+H87+H98+H99+H100+H101+H102+H86</f>
        <v>28500</v>
      </c>
      <c r="I76" s="230">
        <f>I77+I78+I79+I85+I87+I98+I99+I100+I101+I102+I86</f>
        <v>28500</v>
      </c>
      <c r="J76" s="230">
        <f>J77+J78+J79+J85+J87+J98+J99+J100+J101+J102+J86</f>
        <v>28500</v>
      </c>
      <c r="K76" s="105"/>
      <c r="M76" s="46"/>
      <c r="N76" s="51"/>
      <c r="O76" s="51"/>
      <c r="P76" s="46"/>
    </row>
    <row r="77" spans="1:16" s="19" customFormat="1" ht="21" customHeight="1" x14ac:dyDescent="0.25">
      <c r="A77" s="60" t="s">
        <v>89</v>
      </c>
      <c r="B77" s="53">
        <f t="shared" si="0"/>
        <v>44</v>
      </c>
      <c r="C77" s="62" t="s">
        <v>217</v>
      </c>
      <c r="D77" s="93">
        <v>84737.4</v>
      </c>
      <c r="E77" s="93">
        <v>94000</v>
      </c>
      <c r="F77" s="229">
        <f>G77+H77+I77+J77</f>
        <v>86700</v>
      </c>
      <c r="G77" s="229">
        <v>21300</v>
      </c>
      <c r="H77" s="229">
        <v>21800</v>
      </c>
      <c r="I77" s="229">
        <v>21800</v>
      </c>
      <c r="J77" s="229">
        <v>21800</v>
      </c>
      <c r="K77" s="93"/>
      <c r="M77" s="49"/>
    </row>
    <row r="78" spans="1:16" s="19" customFormat="1" ht="21" customHeight="1" x14ac:dyDescent="0.25">
      <c r="A78" s="55" t="s">
        <v>90</v>
      </c>
      <c r="B78" s="53">
        <f t="shared" si="0"/>
        <v>45</v>
      </c>
      <c r="C78" s="62" t="s">
        <v>260</v>
      </c>
      <c r="D78" s="94">
        <v>16449.8</v>
      </c>
      <c r="E78" s="94">
        <v>18304.8</v>
      </c>
      <c r="F78" s="141">
        <f>G78+H78+I78+J78</f>
        <v>16889</v>
      </c>
      <c r="G78" s="141">
        <v>4148</v>
      </c>
      <c r="H78" s="141">
        <v>4247</v>
      </c>
      <c r="I78" s="141">
        <v>4247</v>
      </c>
      <c r="J78" s="141">
        <v>4247</v>
      </c>
      <c r="K78" s="94"/>
      <c r="M78" s="49"/>
    </row>
    <row r="79" spans="1:16" s="19" customFormat="1" ht="21" customHeight="1" x14ac:dyDescent="0.25">
      <c r="A79" s="55" t="s">
        <v>136</v>
      </c>
      <c r="B79" s="83">
        <f t="shared" si="0"/>
        <v>46</v>
      </c>
      <c r="C79" s="62" t="s">
        <v>261</v>
      </c>
      <c r="D79" s="94">
        <v>1657</v>
      </c>
      <c r="E79" s="94">
        <v>1576.2</v>
      </c>
      <c r="F79" s="141">
        <f>G79+H79+I79+J79</f>
        <v>1200</v>
      </c>
      <c r="G79" s="141">
        <v>300</v>
      </c>
      <c r="H79" s="141">
        <v>300</v>
      </c>
      <c r="I79" s="141">
        <v>300</v>
      </c>
      <c r="J79" s="141">
        <v>300</v>
      </c>
      <c r="K79" s="94"/>
      <c r="M79" s="49"/>
    </row>
    <row r="80" spans="1:16" s="19" customFormat="1" ht="22.5" customHeight="1" x14ac:dyDescent="0.25">
      <c r="A80" s="57" t="s">
        <v>108</v>
      </c>
      <c r="B80" s="53">
        <f t="shared" si="0"/>
        <v>47</v>
      </c>
      <c r="C80" s="58" t="s">
        <v>262</v>
      </c>
      <c r="D80" s="94">
        <v>756.5</v>
      </c>
      <c r="E80" s="94">
        <v>253.5</v>
      </c>
      <c r="F80" s="231">
        <f>G80+H80+I80+J80</f>
        <v>160</v>
      </c>
      <c r="G80" s="231">
        <v>40</v>
      </c>
      <c r="H80" s="231">
        <v>40</v>
      </c>
      <c r="I80" s="231">
        <v>40</v>
      </c>
      <c r="J80" s="231">
        <v>40</v>
      </c>
      <c r="K80" s="94"/>
      <c r="M80" s="49"/>
    </row>
    <row r="81" spans="1:13" s="19" customFormat="1" ht="21.75" customHeight="1" x14ac:dyDescent="0.25">
      <c r="A81" s="57" t="s">
        <v>95</v>
      </c>
      <c r="B81" s="53">
        <f t="shared" si="0"/>
        <v>48</v>
      </c>
      <c r="C81" s="58" t="s">
        <v>263</v>
      </c>
      <c r="D81" s="94">
        <v>199.1</v>
      </c>
      <c r="E81" s="94">
        <v>290</v>
      </c>
      <c r="F81" s="231">
        <f t="shared" ref="F81:F86" si="2">G81+H81+I81+J81</f>
        <v>240</v>
      </c>
      <c r="G81" s="231">
        <v>60</v>
      </c>
      <c r="H81" s="231">
        <v>60</v>
      </c>
      <c r="I81" s="231">
        <v>60</v>
      </c>
      <c r="J81" s="231">
        <v>60</v>
      </c>
      <c r="K81" s="94"/>
      <c r="M81" s="49"/>
    </row>
    <row r="82" spans="1:13" s="19" customFormat="1" ht="22.5" customHeight="1" x14ac:dyDescent="0.25">
      <c r="A82" s="57" t="s">
        <v>93</v>
      </c>
      <c r="B82" s="53">
        <f t="shared" si="0"/>
        <v>49</v>
      </c>
      <c r="C82" s="58" t="s">
        <v>264</v>
      </c>
      <c r="D82" s="94">
        <v>272.8</v>
      </c>
      <c r="E82" s="94">
        <v>731</v>
      </c>
      <c r="F82" s="231">
        <f>G82+H82+I82+J82</f>
        <v>800</v>
      </c>
      <c r="G82" s="231">
        <v>200</v>
      </c>
      <c r="H82" s="231">
        <v>200</v>
      </c>
      <c r="I82" s="231">
        <v>200</v>
      </c>
      <c r="J82" s="231">
        <v>200</v>
      </c>
      <c r="K82" s="94"/>
      <c r="M82" s="49"/>
    </row>
    <row r="83" spans="1:13" s="19" customFormat="1" ht="37.5" customHeight="1" x14ac:dyDescent="0.25">
      <c r="A83" s="57" t="s">
        <v>105</v>
      </c>
      <c r="B83" s="53">
        <f t="shared" si="0"/>
        <v>50</v>
      </c>
      <c r="C83" s="58" t="s">
        <v>265</v>
      </c>
      <c r="D83" s="94">
        <v>263.60000000000002</v>
      </c>
      <c r="E83" s="94">
        <v>218</v>
      </c>
      <c r="F83" s="231">
        <f>G83+H83+I83+J83</f>
        <v>300</v>
      </c>
      <c r="G83" s="231">
        <v>75</v>
      </c>
      <c r="H83" s="231">
        <v>75</v>
      </c>
      <c r="I83" s="231">
        <v>75</v>
      </c>
      <c r="J83" s="231">
        <v>75</v>
      </c>
      <c r="K83" s="94"/>
      <c r="M83" s="49"/>
    </row>
    <row r="84" spans="1:13" s="19" customFormat="1" ht="24.75" customHeight="1" x14ac:dyDescent="0.25">
      <c r="A84" s="57" t="s">
        <v>106</v>
      </c>
      <c r="B84" s="53">
        <f t="shared" si="0"/>
        <v>51</v>
      </c>
      <c r="C84" s="58" t="s">
        <v>266</v>
      </c>
      <c r="D84" s="94">
        <v>165</v>
      </c>
      <c r="E84" s="94">
        <v>83.7</v>
      </c>
      <c r="F84" s="231">
        <f t="shared" si="2"/>
        <v>0</v>
      </c>
      <c r="G84" s="231">
        <v>0</v>
      </c>
      <c r="H84" s="231">
        <v>0</v>
      </c>
      <c r="I84" s="231">
        <v>0</v>
      </c>
      <c r="J84" s="231">
        <v>0</v>
      </c>
      <c r="K84" s="94"/>
      <c r="M84" s="49"/>
    </row>
    <row r="85" spans="1:13" s="19" customFormat="1" ht="54" customHeight="1" x14ac:dyDescent="0.25">
      <c r="A85" s="55" t="s">
        <v>44</v>
      </c>
      <c r="B85" s="53">
        <f t="shared" si="0"/>
        <v>52</v>
      </c>
      <c r="C85" s="56" t="s">
        <v>267</v>
      </c>
      <c r="D85" s="94">
        <v>675</v>
      </c>
      <c r="E85" s="94">
        <v>4711.5</v>
      </c>
      <c r="F85" s="141">
        <f t="shared" si="2"/>
        <v>800</v>
      </c>
      <c r="G85" s="141">
        <v>650</v>
      </c>
      <c r="H85" s="141">
        <v>50</v>
      </c>
      <c r="I85" s="141">
        <v>50</v>
      </c>
      <c r="J85" s="141">
        <v>50</v>
      </c>
      <c r="K85" s="94"/>
      <c r="M85" s="49"/>
    </row>
    <row r="86" spans="1:13" s="19" customFormat="1" ht="18" customHeight="1" x14ac:dyDescent="0.25">
      <c r="A86" s="55" t="s">
        <v>45</v>
      </c>
      <c r="B86" s="53">
        <f t="shared" si="0"/>
        <v>53</v>
      </c>
      <c r="C86" s="56" t="s">
        <v>268</v>
      </c>
      <c r="D86" s="94">
        <v>0</v>
      </c>
      <c r="E86" s="94">
        <v>0</v>
      </c>
      <c r="F86" s="141">
        <f t="shared" si="2"/>
        <v>0</v>
      </c>
      <c r="G86" s="141">
        <v>0</v>
      </c>
      <c r="H86" s="141">
        <v>0</v>
      </c>
      <c r="I86" s="141">
        <v>0</v>
      </c>
      <c r="J86" s="141">
        <v>0</v>
      </c>
      <c r="K86" s="94"/>
      <c r="M86" s="49"/>
    </row>
    <row r="87" spans="1:13" s="19" customFormat="1" ht="52.5" customHeight="1" x14ac:dyDescent="0.25">
      <c r="A87" s="55" t="s">
        <v>137</v>
      </c>
      <c r="B87" s="53">
        <f t="shared" si="0"/>
        <v>54</v>
      </c>
      <c r="C87" s="56" t="s">
        <v>269</v>
      </c>
      <c r="D87" s="94">
        <v>1648.8</v>
      </c>
      <c r="E87" s="94">
        <v>1473.4</v>
      </c>
      <c r="F87" s="141">
        <f>G87+H87+I87+J87</f>
        <v>1291</v>
      </c>
      <c r="G87" s="141">
        <f>G88+G89+G90+G91+G92+G93+G94+G95+G96+G97</f>
        <v>322</v>
      </c>
      <c r="H87" s="141">
        <f>H88+H89+H90+H91+H92+H93+H94+H95+H96+H97</f>
        <v>323</v>
      </c>
      <c r="I87" s="141">
        <f>I88+I89+I90+I91+I92+I93+I94+I95+I96+I97</f>
        <v>323</v>
      </c>
      <c r="J87" s="141">
        <f>J88+J89+J90+J91+J92+J93+J94+J95+J96+J97</f>
        <v>323</v>
      </c>
      <c r="K87" s="94"/>
      <c r="M87" s="49"/>
    </row>
    <row r="88" spans="1:13" s="19" customFormat="1" ht="22.15" customHeight="1" x14ac:dyDescent="0.25">
      <c r="A88" s="59" t="s">
        <v>312</v>
      </c>
      <c r="B88" s="53">
        <f t="shared" si="0"/>
        <v>55</v>
      </c>
      <c r="C88" s="58" t="s">
        <v>270</v>
      </c>
      <c r="D88" s="94"/>
      <c r="E88" s="94">
        <v>0</v>
      </c>
      <c r="F88" s="231">
        <v>0</v>
      </c>
      <c r="G88" s="231">
        <v>0</v>
      </c>
      <c r="H88" s="231">
        <v>0</v>
      </c>
      <c r="I88" s="231">
        <v>0</v>
      </c>
      <c r="J88" s="231">
        <v>0</v>
      </c>
      <c r="K88" s="94"/>
      <c r="M88" s="49"/>
    </row>
    <row r="89" spans="1:13" s="19" customFormat="1" ht="22.15" customHeight="1" x14ac:dyDescent="0.25">
      <c r="A89" s="59" t="s">
        <v>271</v>
      </c>
      <c r="B89" s="53">
        <f t="shared" si="0"/>
        <v>56</v>
      </c>
      <c r="C89" s="58" t="s">
        <v>272</v>
      </c>
      <c r="D89" s="94"/>
      <c r="E89" s="94">
        <v>0</v>
      </c>
      <c r="F89" s="231">
        <v>0</v>
      </c>
      <c r="G89" s="231">
        <v>0</v>
      </c>
      <c r="H89" s="231">
        <v>0</v>
      </c>
      <c r="I89" s="231">
        <v>0</v>
      </c>
      <c r="J89" s="231">
        <v>0</v>
      </c>
      <c r="K89" s="94"/>
      <c r="M89" s="49"/>
    </row>
    <row r="90" spans="1:13" s="19" customFormat="1" ht="22.15" customHeight="1" x14ac:dyDescent="0.25">
      <c r="A90" s="59" t="s">
        <v>313</v>
      </c>
      <c r="B90" s="53">
        <f t="shared" si="0"/>
        <v>57</v>
      </c>
      <c r="C90" s="58" t="s">
        <v>273</v>
      </c>
      <c r="D90" s="94">
        <v>252.2</v>
      </c>
      <c r="E90" s="94">
        <v>411.1</v>
      </c>
      <c r="F90" s="231">
        <f>G90+H90+I90+J90</f>
        <v>80</v>
      </c>
      <c r="G90" s="231">
        <v>20</v>
      </c>
      <c r="H90" s="231">
        <v>20</v>
      </c>
      <c r="I90" s="231">
        <v>20</v>
      </c>
      <c r="J90" s="231">
        <v>20</v>
      </c>
      <c r="K90" s="94"/>
      <c r="M90" s="49"/>
    </row>
    <row r="91" spans="1:13" s="19" customFormat="1" ht="18" customHeight="1" x14ac:dyDescent="0.25">
      <c r="A91" s="59" t="s">
        <v>348</v>
      </c>
      <c r="B91" s="53">
        <f t="shared" si="0"/>
        <v>58</v>
      </c>
      <c r="C91" s="58" t="s">
        <v>274</v>
      </c>
      <c r="D91" s="94">
        <v>250.2</v>
      </c>
      <c r="E91" s="94">
        <v>305.60000000000002</v>
      </c>
      <c r="F91" s="231">
        <f>G91+H91+I91+J91</f>
        <v>0</v>
      </c>
      <c r="G91" s="231">
        <v>0</v>
      </c>
      <c r="H91" s="231">
        <v>0</v>
      </c>
      <c r="I91" s="231">
        <v>0</v>
      </c>
      <c r="J91" s="231">
        <v>0</v>
      </c>
      <c r="K91" s="94"/>
      <c r="M91" s="49"/>
    </row>
    <row r="92" spans="1:13" s="19" customFormat="1" ht="22.9" customHeight="1" x14ac:dyDescent="0.25">
      <c r="A92" s="59" t="s">
        <v>275</v>
      </c>
      <c r="B92" s="53">
        <f t="shared" si="0"/>
        <v>59</v>
      </c>
      <c r="C92" s="58" t="s">
        <v>276</v>
      </c>
      <c r="D92" s="94">
        <v>0</v>
      </c>
      <c r="E92" s="94">
        <v>10</v>
      </c>
      <c r="F92" s="231">
        <f>G92+H92+I92+J92</f>
        <v>11</v>
      </c>
      <c r="G92" s="231">
        <v>2</v>
      </c>
      <c r="H92" s="231">
        <v>3</v>
      </c>
      <c r="I92" s="231">
        <v>3</v>
      </c>
      <c r="J92" s="231">
        <v>3</v>
      </c>
      <c r="K92" s="94"/>
      <c r="M92" s="49"/>
    </row>
    <row r="93" spans="1:13" s="19" customFormat="1" ht="30" customHeight="1" x14ac:dyDescent="0.25">
      <c r="A93" s="59" t="s">
        <v>277</v>
      </c>
      <c r="B93" s="53">
        <f t="shared" si="0"/>
        <v>60</v>
      </c>
      <c r="C93" s="58" t="s">
        <v>278</v>
      </c>
      <c r="D93" s="94">
        <v>376.2</v>
      </c>
      <c r="E93" s="94">
        <v>388.3</v>
      </c>
      <c r="F93" s="231">
        <f t="shared" ref="F93:F99" si="3">G93+H93+I93+J93</f>
        <v>400</v>
      </c>
      <c r="G93" s="231">
        <v>100</v>
      </c>
      <c r="H93" s="231">
        <v>100</v>
      </c>
      <c r="I93" s="231">
        <v>100</v>
      </c>
      <c r="J93" s="231">
        <v>100</v>
      </c>
      <c r="K93" s="94"/>
      <c r="M93" s="49"/>
    </row>
    <row r="94" spans="1:13" s="19" customFormat="1" ht="18" customHeight="1" x14ac:dyDescent="0.25">
      <c r="A94" s="59" t="s">
        <v>279</v>
      </c>
      <c r="B94" s="53">
        <f t="shared" si="0"/>
        <v>61</v>
      </c>
      <c r="C94" s="58" t="s">
        <v>280</v>
      </c>
      <c r="D94" s="94">
        <v>99</v>
      </c>
      <c r="E94" s="94">
        <v>130</v>
      </c>
      <c r="F94" s="231">
        <f t="shared" si="3"/>
        <v>0</v>
      </c>
      <c r="G94" s="231">
        <v>0</v>
      </c>
      <c r="H94" s="231">
        <v>0</v>
      </c>
      <c r="I94" s="231">
        <v>0</v>
      </c>
      <c r="J94" s="231">
        <v>0</v>
      </c>
      <c r="K94" s="94"/>
      <c r="M94" s="49"/>
    </row>
    <row r="95" spans="1:13" s="19" customFormat="1" ht="18" customHeight="1" x14ac:dyDescent="0.25">
      <c r="A95" s="59" t="s">
        <v>314</v>
      </c>
      <c r="B95" s="53">
        <f t="shared" si="0"/>
        <v>62</v>
      </c>
      <c r="C95" s="58" t="s">
        <v>346</v>
      </c>
      <c r="D95" s="94">
        <v>0</v>
      </c>
      <c r="E95" s="94">
        <v>20</v>
      </c>
      <c r="F95" s="231">
        <f t="shared" si="3"/>
        <v>0</v>
      </c>
      <c r="G95" s="231">
        <v>0</v>
      </c>
      <c r="H95" s="231">
        <v>0</v>
      </c>
      <c r="I95" s="231">
        <v>0</v>
      </c>
      <c r="J95" s="231">
        <v>0</v>
      </c>
      <c r="K95" s="127"/>
      <c r="M95" s="49"/>
    </row>
    <row r="96" spans="1:13" s="131" customFormat="1" ht="30.75" x14ac:dyDescent="0.25">
      <c r="A96" s="214" t="s">
        <v>315</v>
      </c>
      <c r="B96" s="53">
        <f t="shared" si="0"/>
        <v>63</v>
      </c>
      <c r="C96" s="58" t="s">
        <v>281</v>
      </c>
      <c r="D96" s="132">
        <v>16.399999999999999</v>
      </c>
      <c r="E96" s="216">
        <v>40</v>
      </c>
      <c r="F96" s="231">
        <f t="shared" si="3"/>
        <v>600</v>
      </c>
      <c r="G96" s="232">
        <v>150</v>
      </c>
      <c r="H96" s="232">
        <v>150</v>
      </c>
      <c r="I96" s="232">
        <v>150</v>
      </c>
      <c r="J96" s="232">
        <v>150</v>
      </c>
      <c r="K96" s="121"/>
      <c r="M96" s="49">
        <f>D90+D91+D92+D93+D94+D95+D96+D97</f>
        <v>1648.7999999999997</v>
      </c>
    </row>
    <row r="97" spans="1:17" s="19" customFormat="1" ht="29.45" customHeight="1" x14ac:dyDescent="0.25">
      <c r="A97" s="59" t="s">
        <v>106</v>
      </c>
      <c r="B97" s="53">
        <f t="shared" si="0"/>
        <v>64</v>
      </c>
      <c r="C97" s="58" t="s">
        <v>282</v>
      </c>
      <c r="D97" s="94">
        <v>654.79999999999995</v>
      </c>
      <c r="E97" s="94">
        <v>168.4</v>
      </c>
      <c r="F97" s="231">
        <f t="shared" si="3"/>
        <v>200</v>
      </c>
      <c r="G97" s="231">
        <v>50</v>
      </c>
      <c r="H97" s="231">
        <v>50</v>
      </c>
      <c r="I97" s="231">
        <v>50</v>
      </c>
      <c r="J97" s="231">
        <v>50</v>
      </c>
      <c r="K97" s="94"/>
      <c r="M97" s="49"/>
    </row>
    <row r="98" spans="1:17" s="19" customFormat="1" ht="21" customHeight="1" x14ac:dyDescent="0.25">
      <c r="A98" s="55" t="s">
        <v>96</v>
      </c>
      <c r="B98" s="53">
        <f t="shared" si="0"/>
        <v>65</v>
      </c>
      <c r="C98" s="56" t="s">
        <v>283</v>
      </c>
      <c r="D98" s="94">
        <v>10</v>
      </c>
      <c r="E98" s="94">
        <v>21.9</v>
      </c>
      <c r="F98" s="141">
        <f t="shared" si="3"/>
        <v>0</v>
      </c>
      <c r="G98" s="141">
        <v>0</v>
      </c>
      <c r="H98" s="141">
        <v>0</v>
      </c>
      <c r="I98" s="141">
        <v>0</v>
      </c>
      <c r="J98" s="141">
        <v>0</v>
      </c>
      <c r="K98" s="94"/>
      <c r="M98" s="49"/>
    </row>
    <row r="99" spans="1:17" s="19" customFormat="1" ht="21" customHeight="1" x14ac:dyDescent="0.25">
      <c r="A99" s="55" t="s">
        <v>97</v>
      </c>
      <c r="B99" s="53">
        <f t="shared" si="0"/>
        <v>66</v>
      </c>
      <c r="C99" s="56" t="s">
        <v>284</v>
      </c>
      <c r="D99" s="94">
        <v>68.599999999999994</v>
      </c>
      <c r="E99" s="94">
        <v>133.9</v>
      </c>
      <c r="F99" s="141">
        <f t="shared" si="3"/>
        <v>120</v>
      </c>
      <c r="G99" s="141">
        <v>30</v>
      </c>
      <c r="H99" s="141">
        <v>30</v>
      </c>
      <c r="I99" s="141">
        <v>30</v>
      </c>
      <c r="J99" s="141">
        <v>30</v>
      </c>
      <c r="K99" s="94"/>
      <c r="M99" s="49"/>
      <c r="N99" s="46"/>
    </row>
    <row r="100" spans="1:17" s="19" customFormat="1" ht="21" customHeight="1" x14ac:dyDescent="0.25">
      <c r="A100" s="55" t="s">
        <v>308</v>
      </c>
      <c r="B100" s="53">
        <f t="shared" si="0"/>
        <v>67</v>
      </c>
      <c r="C100" s="56" t="s">
        <v>285</v>
      </c>
      <c r="D100" s="94">
        <v>11.6</v>
      </c>
      <c r="E100" s="94">
        <v>40</v>
      </c>
      <c r="F100" s="141">
        <f>G100+H100+I100+J100</f>
        <v>0</v>
      </c>
      <c r="G100" s="141">
        <v>0</v>
      </c>
      <c r="H100" s="141">
        <v>0</v>
      </c>
      <c r="I100" s="141">
        <v>0</v>
      </c>
      <c r="J100" s="141">
        <v>0</v>
      </c>
      <c r="K100" s="94"/>
    </row>
    <row r="101" spans="1:17" s="19" customFormat="1" ht="21" customHeight="1" x14ac:dyDescent="0.25">
      <c r="A101" s="55" t="s">
        <v>138</v>
      </c>
      <c r="B101" s="53">
        <f t="shared" si="0"/>
        <v>68</v>
      </c>
      <c r="C101" s="56" t="s">
        <v>286</v>
      </c>
      <c r="D101" s="94">
        <v>0</v>
      </c>
      <c r="E101" s="94">
        <v>0</v>
      </c>
      <c r="F101" s="141">
        <f>G101+H101+I101+J101</f>
        <v>0</v>
      </c>
      <c r="G101" s="141">
        <v>0</v>
      </c>
      <c r="H101" s="141">
        <v>0</v>
      </c>
      <c r="I101" s="141">
        <v>0</v>
      </c>
      <c r="J101" s="141">
        <v>0</v>
      </c>
      <c r="K101" s="94"/>
      <c r="M101" s="49"/>
    </row>
    <row r="102" spans="1:17" s="19" customFormat="1" ht="21" customHeight="1" x14ac:dyDescent="0.25">
      <c r="A102" s="55" t="s">
        <v>238</v>
      </c>
      <c r="B102" s="53">
        <f t="shared" si="0"/>
        <v>69</v>
      </c>
      <c r="C102" s="56" t="s">
        <v>287</v>
      </c>
      <c r="D102" s="94">
        <f>D103+D104</f>
        <v>19470.2</v>
      </c>
      <c r="E102" s="94">
        <v>30959.8</v>
      </c>
      <c r="F102" s="141">
        <f>F103+F104</f>
        <v>7000</v>
      </c>
      <c r="G102" s="141">
        <f>G103+G104</f>
        <v>1750</v>
      </c>
      <c r="H102" s="141">
        <f>H103+H104</f>
        <v>1750</v>
      </c>
      <c r="I102" s="141">
        <f>I103+I104</f>
        <v>1750</v>
      </c>
      <c r="J102" s="141">
        <f>J103+J104</f>
        <v>1750</v>
      </c>
      <c r="K102" s="95"/>
      <c r="M102" s="49"/>
      <c r="N102" s="49"/>
      <c r="O102" s="49"/>
      <c r="Q102" s="50"/>
    </row>
    <row r="103" spans="1:17" s="19" customFormat="1" ht="37.5" customHeight="1" x14ac:dyDescent="0.25">
      <c r="A103" s="57" t="s">
        <v>376</v>
      </c>
      <c r="B103" s="53">
        <f t="shared" ref="B103:B109" si="4">B102+1</f>
        <v>70</v>
      </c>
      <c r="C103" s="56" t="s">
        <v>361</v>
      </c>
      <c r="D103" s="94">
        <v>12755.5</v>
      </c>
      <c r="E103" s="217">
        <v>26229.8</v>
      </c>
      <c r="F103" s="141">
        <f t="shared" ref="F103:F108" si="5">G103+H103+I103+J103</f>
        <v>4000</v>
      </c>
      <c r="G103" s="141">
        <v>1000</v>
      </c>
      <c r="H103" s="141">
        <v>1000</v>
      </c>
      <c r="I103" s="141">
        <v>1000</v>
      </c>
      <c r="J103" s="141">
        <v>1000</v>
      </c>
      <c r="K103" s="95"/>
      <c r="M103" s="49"/>
      <c r="N103" s="49"/>
      <c r="O103" s="49"/>
      <c r="Q103" s="50"/>
    </row>
    <row r="104" spans="1:17" s="19" customFormat="1" ht="37.5" customHeight="1" x14ac:dyDescent="0.25">
      <c r="A104" s="57" t="s">
        <v>377</v>
      </c>
      <c r="B104" s="53">
        <f t="shared" si="4"/>
        <v>71</v>
      </c>
      <c r="C104" s="56" t="s">
        <v>362</v>
      </c>
      <c r="D104" s="94">
        <v>6714.7</v>
      </c>
      <c r="E104" s="196">
        <v>4730</v>
      </c>
      <c r="F104" s="141">
        <f t="shared" si="5"/>
        <v>3000</v>
      </c>
      <c r="G104" s="141">
        <v>750</v>
      </c>
      <c r="H104" s="141">
        <v>750</v>
      </c>
      <c r="I104" s="141">
        <v>750</v>
      </c>
      <c r="J104" s="141">
        <v>750</v>
      </c>
      <c r="K104" s="95"/>
      <c r="M104" s="49"/>
      <c r="N104" s="49"/>
      <c r="O104" s="49"/>
      <c r="Q104" s="50"/>
    </row>
    <row r="105" spans="1:17" s="146" customFormat="1" ht="21" customHeight="1" x14ac:dyDescent="0.25">
      <c r="A105" s="144" t="s">
        <v>213</v>
      </c>
      <c r="B105" s="53">
        <f t="shared" si="4"/>
        <v>72</v>
      </c>
      <c r="C105" s="16">
        <v>1130</v>
      </c>
      <c r="D105" s="198">
        <f>D106+D107+D108+D109+D110+D111+D116+D117+D123+D124+D125+D126+D129</f>
        <v>2787.1</v>
      </c>
      <c r="E105" s="88">
        <v>3538.3</v>
      </c>
      <c r="F105" s="228">
        <f>G105+H105+I105+J105</f>
        <v>2680</v>
      </c>
      <c r="G105" s="228">
        <f>G106+G107+G108+G109+G111+G116+G117+G123+G124+G125+G126+G129</f>
        <v>670</v>
      </c>
      <c r="H105" s="228">
        <f>H106+H107+H108+H109+H111+H116+H117+H123+H124+H125+H126+H129</f>
        <v>670</v>
      </c>
      <c r="I105" s="228">
        <f>I106+I107+I108+I109+I111+I116+I117+I123+I124+I125+I126+I129</f>
        <v>670</v>
      </c>
      <c r="J105" s="228">
        <f>J106+J107+J108+J109+J111+J116+J117+J123+J124+J125+J126+J129</f>
        <v>670</v>
      </c>
      <c r="K105" s="145"/>
      <c r="M105" s="147"/>
    </row>
    <row r="106" spans="1:17" s="146" customFormat="1" ht="21" customHeight="1" x14ac:dyDescent="0.25">
      <c r="A106" s="148" t="s">
        <v>89</v>
      </c>
      <c r="B106" s="53">
        <f t="shared" si="4"/>
        <v>73</v>
      </c>
      <c r="C106" s="149" t="s">
        <v>223</v>
      </c>
      <c r="D106" s="94">
        <v>550.29999999999995</v>
      </c>
      <c r="E106" s="94">
        <v>123</v>
      </c>
      <c r="F106" s="141">
        <f t="shared" si="5"/>
        <v>160</v>
      </c>
      <c r="G106" s="141">
        <v>40</v>
      </c>
      <c r="H106" s="141">
        <v>40</v>
      </c>
      <c r="I106" s="141">
        <v>40</v>
      </c>
      <c r="J106" s="141">
        <v>40</v>
      </c>
      <c r="K106" s="141"/>
      <c r="M106" s="147"/>
    </row>
    <row r="107" spans="1:17" s="146" customFormat="1" ht="21" customHeight="1" x14ac:dyDescent="0.25">
      <c r="A107" s="148" t="s">
        <v>90</v>
      </c>
      <c r="B107" s="53">
        <f t="shared" si="4"/>
        <v>74</v>
      </c>
      <c r="C107" s="149" t="s">
        <v>224</v>
      </c>
      <c r="D107" s="94">
        <v>166.6</v>
      </c>
      <c r="E107" s="94">
        <v>78</v>
      </c>
      <c r="F107" s="141">
        <f t="shared" si="5"/>
        <v>80</v>
      </c>
      <c r="G107" s="141">
        <v>20</v>
      </c>
      <c r="H107" s="141">
        <v>20</v>
      </c>
      <c r="I107" s="141">
        <v>20</v>
      </c>
      <c r="J107" s="141">
        <v>20</v>
      </c>
      <c r="K107" s="141"/>
      <c r="M107" s="147"/>
    </row>
    <row r="108" spans="1:17" s="146" customFormat="1" ht="21" customHeight="1" x14ac:dyDescent="0.25">
      <c r="A108" s="148" t="s">
        <v>136</v>
      </c>
      <c r="B108" s="53">
        <f t="shared" si="4"/>
        <v>75</v>
      </c>
      <c r="C108" s="149" t="s">
        <v>225</v>
      </c>
      <c r="D108" s="94">
        <v>687</v>
      </c>
      <c r="E108" s="94">
        <v>1071.3</v>
      </c>
      <c r="F108" s="141">
        <f t="shared" si="5"/>
        <v>800</v>
      </c>
      <c r="G108" s="141">
        <v>200</v>
      </c>
      <c r="H108" s="141">
        <v>200</v>
      </c>
      <c r="I108" s="141">
        <v>200</v>
      </c>
      <c r="J108" s="141">
        <v>200</v>
      </c>
      <c r="K108" s="141"/>
      <c r="M108" s="147"/>
    </row>
    <row r="109" spans="1:17" s="146" customFormat="1" ht="21" customHeight="1" x14ac:dyDescent="0.25">
      <c r="A109" s="148" t="s">
        <v>203</v>
      </c>
      <c r="B109" s="53">
        <f t="shared" si="4"/>
        <v>76</v>
      </c>
      <c r="C109" s="149" t="s">
        <v>226</v>
      </c>
      <c r="D109" s="94">
        <v>5.8</v>
      </c>
      <c r="E109" s="94">
        <v>430</v>
      </c>
      <c r="F109" s="141">
        <f>G109+H109+I109+J109</f>
        <v>400</v>
      </c>
      <c r="G109" s="141">
        <v>100</v>
      </c>
      <c r="H109" s="141">
        <v>100</v>
      </c>
      <c r="I109" s="141">
        <v>100</v>
      </c>
      <c r="J109" s="141">
        <v>100</v>
      </c>
      <c r="K109" s="141"/>
    </row>
    <row r="110" spans="1:17" s="146" customFormat="1" ht="21" customHeight="1" x14ac:dyDescent="0.25">
      <c r="A110" s="148" t="s">
        <v>45</v>
      </c>
      <c r="B110" s="53">
        <f t="shared" ref="B110:B173" si="6">B109+1</f>
        <v>77</v>
      </c>
      <c r="C110" s="149" t="s">
        <v>227</v>
      </c>
      <c r="D110" s="94">
        <v>0</v>
      </c>
      <c r="E110" s="94">
        <v>0</v>
      </c>
      <c r="F110" s="141">
        <v>0</v>
      </c>
      <c r="G110" s="141">
        <v>0</v>
      </c>
      <c r="H110" s="141">
        <v>0</v>
      </c>
      <c r="I110" s="141">
        <v>0</v>
      </c>
      <c r="J110" s="141">
        <v>0</v>
      </c>
      <c r="K110" s="141"/>
    </row>
    <row r="111" spans="1:17" s="146" customFormat="1" ht="21" customHeight="1" x14ac:dyDescent="0.25">
      <c r="A111" s="148" t="s">
        <v>137</v>
      </c>
      <c r="B111" s="53">
        <f t="shared" si="6"/>
        <v>78</v>
      </c>
      <c r="C111" s="149" t="s">
        <v>288</v>
      </c>
      <c r="D111" s="94">
        <v>680.7</v>
      </c>
      <c r="E111" s="94">
        <v>785</v>
      </c>
      <c r="F111" s="141">
        <f>G111+H111+I111+J111</f>
        <v>564</v>
      </c>
      <c r="G111" s="141">
        <f>G112+G113+G114+G115</f>
        <v>141</v>
      </c>
      <c r="H111" s="141">
        <f>H112+H113+H114+H115</f>
        <v>141</v>
      </c>
      <c r="I111" s="141">
        <f>I112+I113+I114+I115</f>
        <v>141</v>
      </c>
      <c r="J111" s="141">
        <f>J112+J113+J114+J115</f>
        <v>141</v>
      </c>
      <c r="K111" s="141"/>
    </row>
    <row r="112" spans="1:17" s="6" customFormat="1" ht="21" customHeight="1" x14ac:dyDescent="0.25">
      <c r="A112" s="150" t="s">
        <v>214</v>
      </c>
      <c r="B112" s="53">
        <f t="shared" si="6"/>
        <v>79</v>
      </c>
      <c r="C112" s="115" t="s">
        <v>228</v>
      </c>
      <c r="D112" s="87">
        <v>77.599999999999994</v>
      </c>
      <c r="E112" s="89">
        <v>145</v>
      </c>
      <c r="F112" s="137">
        <f t="shared" ref="F112:F122" si="7">G112+H112+I112+J112</f>
        <v>160</v>
      </c>
      <c r="G112" s="137">
        <v>40</v>
      </c>
      <c r="H112" s="137">
        <v>40</v>
      </c>
      <c r="I112" s="137">
        <v>40</v>
      </c>
      <c r="J112" s="137">
        <v>40</v>
      </c>
      <c r="K112" s="151"/>
      <c r="M112" s="162"/>
    </row>
    <row r="113" spans="1:13" s="6" customFormat="1" ht="21" customHeight="1" x14ac:dyDescent="0.25">
      <c r="A113" s="150" t="s">
        <v>207</v>
      </c>
      <c r="B113" s="53">
        <f t="shared" si="6"/>
        <v>80</v>
      </c>
      <c r="C113" s="115" t="s">
        <v>229</v>
      </c>
      <c r="D113" s="87">
        <v>165.4</v>
      </c>
      <c r="E113" s="89">
        <v>215</v>
      </c>
      <c r="F113" s="137">
        <f t="shared" si="7"/>
        <v>160</v>
      </c>
      <c r="G113" s="137">
        <v>40</v>
      </c>
      <c r="H113" s="137">
        <v>40</v>
      </c>
      <c r="I113" s="137">
        <v>40</v>
      </c>
      <c r="J113" s="137">
        <v>40</v>
      </c>
      <c r="K113" s="151"/>
    </row>
    <row r="114" spans="1:13" s="6" customFormat="1" ht="21" customHeight="1" x14ac:dyDescent="0.25">
      <c r="A114" s="150" t="s">
        <v>343</v>
      </c>
      <c r="B114" s="53">
        <f t="shared" si="6"/>
        <v>81</v>
      </c>
      <c r="C114" s="115" t="s">
        <v>230</v>
      </c>
      <c r="D114" s="87">
        <v>90</v>
      </c>
      <c r="E114" s="89">
        <v>105</v>
      </c>
      <c r="F114" s="137">
        <f t="shared" si="7"/>
        <v>100</v>
      </c>
      <c r="G114" s="137">
        <v>25</v>
      </c>
      <c r="H114" s="137">
        <v>25</v>
      </c>
      <c r="I114" s="137">
        <v>25</v>
      </c>
      <c r="J114" s="137">
        <v>25</v>
      </c>
      <c r="K114" s="151"/>
    </row>
    <row r="115" spans="1:13" s="6" customFormat="1" ht="21" customHeight="1" x14ac:dyDescent="0.25">
      <c r="A115" s="150" t="s">
        <v>106</v>
      </c>
      <c r="B115" s="53">
        <f t="shared" si="6"/>
        <v>82</v>
      </c>
      <c r="C115" s="115" t="s">
        <v>231</v>
      </c>
      <c r="D115" s="87">
        <v>347.7</v>
      </c>
      <c r="E115" s="89">
        <v>320</v>
      </c>
      <c r="F115" s="137">
        <f t="shared" si="7"/>
        <v>144</v>
      </c>
      <c r="G115" s="137">
        <v>36</v>
      </c>
      <c r="H115" s="137">
        <v>36</v>
      </c>
      <c r="I115" s="137">
        <v>36</v>
      </c>
      <c r="J115" s="137">
        <v>36</v>
      </c>
      <c r="K115" s="151"/>
    </row>
    <row r="116" spans="1:13" s="146" customFormat="1" ht="21" customHeight="1" x14ac:dyDescent="0.25">
      <c r="A116" s="148" t="s">
        <v>96</v>
      </c>
      <c r="B116" s="53">
        <f t="shared" si="6"/>
        <v>83</v>
      </c>
      <c r="C116" s="149" t="s">
        <v>232</v>
      </c>
      <c r="D116" s="94">
        <v>14.7</v>
      </c>
      <c r="E116" s="94">
        <v>30</v>
      </c>
      <c r="F116" s="141">
        <f t="shared" si="7"/>
        <v>16</v>
      </c>
      <c r="G116" s="141">
        <v>4</v>
      </c>
      <c r="H116" s="141">
        <v>4</v>
      </c>
      <c r="I116" s="141">
        <v>4</v>
      </c>
      <c r="J116" s="141">
        <v>4</v>
      </c>
      <c r="K116" s="141"/>
    </row>
    <row r="117" spans="1:13" s="146" customFormat="1" ht="21" customHeight="1" x14ac:dyDescent="0.25">
      <c r="A117" s="148" t="s">
        <v>46</v>
      </c>
      <c r="B117" s="53">
        <f t="shared" si="6"/>
        <v>84</v>
      </c>
      <c r="C117" s="149" t="s">
        <v>233</v>
      </c>
      <c r="D117" s="199">
        <v>16.5</v>
      </c>
      <c r="E117" s="94">
        <v>49.7</v>
      </c>
      <c r="F117" s="224">
        <f t="shared" si="7"/>
        <v>0</v>
      </c>
      <c r="G117" s="224">
        <f>G118+G119+G120+G121+G122</f>
        <v>0</v>
      </c>
      <c r="H117" s="224">
        <f>H118+H119+H120+H121+H122</f>
        <v>0</v>
      </c>
      <c r="I117" s="224">
        <f>I118+I119+I120+I121+I122</f>
        <v>0</v>
      </c>
      <c r="J117" s="224">
        <f>J118+J119+J120+J121+J122</f>
        <v>0</v>
      </c>
      <c r="K117" s="141"/>
    </row>
    <row r="118" spans="1:13" s="152" customFormat="1" ht="21" customHeight="1" x14ac:dyDescent="0.25">
      <c r="A118" s="150" t="s">
        <v>109</v>
      </c>
      <c r="B118" s="115">
        <f t="shared" si="6"/>
        <v>85</v>
      </c>
      <c r="C118" s="115" t="s">
        <v>320</v>
      </c>
      <c r="D118" s="87">
        <v>0</v>
      </c>
      <c r="E118" s="87">
        <v>17.2</v>
      </c>
      <c r="F118" s="221">
        <f t="shared" si="7"/>
        <v>0</v>
      </c>
      <c r="G118" s="137">
        <v>0</v>
      </c>
      <c r="H118" s="137">
        <v>0</v>
      </c>
      <c r="I118" s="137">
        <v>0</v>
      </c>
      <c r="J118" s="137">
        <v>0</v>
      </c>
      <c r="K118" s="137"/>
    </row>
    <row r="119" spans="1:13" s="152" customFormat="1" ht="21" customHeight="1" x14ac:dyDescent="0.25">
      <c r="A119" s="150" t="s">
        <v>110</v>
      </c>
      <c r="B119" s="115">
        <f t="shared" si="6"/>
        <v>86</v>
      </c>
      <c r="C119" s="115" t="s">
        <v>321</v>
      </c>
      <c r="D119" s="87">
        <v>9</v>
      </c>
      <c r="E119" s="87">
        <v>2.8</v>
      </c>
      <c r="F119" s="221">
        <f t="shared" si="7"/>
        <v>0</v>
      </c>
      <c r="G119" s="137">
        <v>0</v>
      </c>
      <c r="H119" s="137">
        <v>0</v>
      </c>
      <c r="I119" s="137">
        <v>0</v>
      </c>
      <c r="J119" s="137">
        <v>0</v>
      </c>
      <c r="K119" s="137"/>
    </row>
    <row r="120" spans="1:13" s="152" customFormat="1" ht="21" customHeight="1" x14ac:dyDescent="0.25">
      <c r="A120" s="150" t="s">
        <v>111</v>
      </c>
      <c r="B120" s="115">
        <f t="shared" si="6"/>
        <v>87</v>
      </c>
      <c r="C120" s="115" t="s">
        <v>322</v>
      </c>
      <c r="D120" s="87">
        <v>3.4</v>
      </c>
      <c r="E120" s="87">
        <v>23.2</v>
      </c>
      <c r="F120" s="221">
        <f t="shared" si="7"/>
        <v>0</v>
      </c>
      <c r="G120" s="137">
        <v>0</v>
      </c>
      <c r="H120" s="137">
        <v>0</v>
      </c>
      <c r="I120" s="137">
        <v>0</v>
      </c>
      <c r="J120" s="137">
        <v>0</v>
      </c>
      <c r="K120" s="137"/>
    </row>
    <row r="121" spans="1:13" s="152" customFormat="1" ht="21" customHeight="1" x14ac:dyDescent="0.25">
      <c r="A121" s="150" t="s">
        <v>112</v>
      </c>
      <c r="B121" s="115">
        <f t="shared" si="6"/>
        <v>88</v>
      </c>
      <c r="C121" s="115" t="s">
        <v>323</v>
      </c>
      <c r="D121" s="87">
        <v>3</v>
      </c>
      <c r="E121" s="87">
        <v>3</v>
      </c>
      <c r="F121" s="221">
        <f t="shared" si="7"/>
        <v>0</v>
      </c>
      <c r="G121" s="137">
        <v>0</v>
      </c>
      <c r="H121" s="137">
        <v>0</v>
      </c>
      <c r="I121" s="137">
        <v>0</v>
      </c>
      <c r="J121" s="137">
        <v>0</v>
      </c>
      <c r="K121" s="137"/>
    </row>
    <row r="122" spans="1:13" s="152" customFormat="1" ht="41.45" customHeight="1" x14ac:dyDescent="0.25">
      <c r="A122" s="150" t="s">
        <v>148</v>
      </c>
      <c r="B122" s="115">
        <f t="shared" si="6"/>
        <v>89</v>
      </c>
      <c r="C122" s="115" t="s">
        <v>324</v>
      </c>
      <c r="D122" s="87">
        <v>1.1000000000000001</v>
      </c>
      <c r="E122" s="87">
        <v>3.5</v>
      </c>
      <c r="F122" s="221">
        <f t="shared" si="7"/>
        <v>0</v>
      </c>
      <c r="G122" s="137">
        <v>0</v>
      </c>
      <c r="H122" s="137">
        <v>0</v>
      </c>
      <c r="I122" s="137">
        <v>0</v>
      </c>
      <c r="J122" s="137">
        <v>0</v>
      </c>
      <c r="K122" s="137"/>
    </row>
    <row r="123" spans="1:13" s="146" customFormat="1" ht="21" customHeight="1" x14ac:dyDescent="0.25">
      <c r="A123" s="148" t="s">
        <v>97</v>
      </c>
      <c r="B123" s="115">
        <f t="shared" si="6"/>
        <v>90</v>
      </c>
      <c r="C123" s="149" t="s">
        <v>234</v>
      </c>
      <c r="D123" s="94">
        <v>0</v>
      </c>
      <c r="E123" s="94">
        <v>21.3</v>
      </c>
      <c r="F123" s="141">
        <f>G123+H123+I123+J123</f>
        <v>0</v>
      </c>
      <c r="G123" s="141">
        <v>0</v>
      </c>
      <c r="H123" s="141">
        <v>0</v>
      </c>
      <c r="I123" s="141">
        <v>0</v>
      </c>
      <c r="J123" s="141">
        <v>0</v>
      </c>
      <c r="K123" s="141"/>
    </row>
    <row r="124" spans="1:13" s="146" customFormat="1" ht="41.25" customHeight="1" x14ac:dyDescent="0.25">
      <c r="A124" s="148" t="s">
        <v>215</v>
      </c>
      <c r="B124" s="115">
        <f t="shared" si="6"/>
        <v>91</v>
      </c>
      <c r="C124" s="149" t="s">
        <v>235</v>
      </c>
      <c r="D124" s="94">
        <v>49.2</v>
      </c>
      <c r="E124" s="94">
        <v>45</v>
      </c>
      <c r="F124" s="141">
        <f t="shared" ref="F124:F129" si="8">G124+H124+I124+J124</f>
        <v>60</v>
      </c>
      <c r="G124" s="141">
        <v>15</v>
      </c>
      <c r="H124" s="141">
        <v>15</v>
      </c>
      <c r="I124" s="141">
        <v>15</v>
      </c>
      <c r="J124" s="141">
        <v>15</v>
      </c>
      <c r="K124" s="141"/>
    </row>
    <row r="125" spans="1:13" s="146" customFormat="1" ht="21" customHeight="1" x14ac:dyDescent="0.25">
      <c r="A125" s="148" t="s">
        <v>216</v>
      </c>
      <c r="B125" s="115">
        <f t="shared" si="6"/>
        <v>92</v>
      </c>
      <c r="C125" s="149" t="s">
        <v>236</v>
      </c>
      <c r="D125" s="94">
        <v>401.8</v>
      </c>
      <c r="E125" s="94">
        <v>400</v>
      </c>
      <c r="F125" s="141">
        <f t="shared" si="8"/>
        <v>300</v>
      </c>
      <c r="G125" s="141">
        <v>75</v>
      </c>
      <c r="H125" s="141">
        <v>75</v>
      </c>
      <c r="I125" s="141">
        <v>75</v>
      </c>
      <c r="J125" s="141">
        <v>75</v>
      </c>
      <c r="K125" s="141"/>
    </row>
    <row r="126" spans="1:13" s="146" customFormat="1" ht="21" customHeight="1" x14ac:dyDescent="0.25">
      <c r="A126" s="148" t="s">
        <v>211</v>
      </c>
      <c r="B126" s="115">
        <f t="shared" si="6"/>
        <v>93</v>
      </c>
      <c r="C126" s="149" t="s">
        <v>250</v>
      </c>
      <c r="D126" s="94">
        <v>129.4</v>
      </c>
      <c r="E126" s="94">
        <v>425</v>
      </c>
      <c r="F126" s="141">
        <f t="shared" si="8"/>
        <v>300</v>
      </c>
      <c r="G126" s="141">
        <f>G127+G128</f>
        <v>75</v>
      </c>
      <c r="H126" s="141">
        <f>H127+H128</f>
        <v>75</v>
      </c>
      <c r="I126" s="141">
        <f>I127+I128</f>
        <v>75</v>
      </c>
      <c r="J126" s="141">
        <f>J127+J128</f>
        <v>75</v>
      </c>
      <c r="K126" s="141"/>
      <c r="M126" s="147"/>
    </row>
    <row r="127" spans="1:13" s="146" customFormat="1" ht="21" customHeight="1" x14ac:dyDescent="0.25">
      <c r="A127" s="154" t="s">
        <v>347</v>
      </c>
      <c r="B127" s="115">
        <f t="shared" si="6"/>
        <v>94</v>
      </c>
      <c r="C127" s="153" t="s">
        <v>325</v>
      </c>
      <c r="D127" s="94">
        <v>120.8</v>
      </c>
      <c r="E127" s="94">
        <v>425</v>
      </c>
      <c r="F127" s="141">
        <f t="shared" si="8"/>
        <v>300</v>
      </c>
      <c r="G127" s="141">
        <v>75</v>
      </c>
      <c r="H127" s="141">
        <v>75</v>
      </c>
      <c r="I127" s="141">
        <v>75</v>
      </c>
      <c r="J127" s="141">
        <v>75</v>
      </c>
      <c r="K127" s="141"/>
    </row>
    <row r="128" spans="1:13" s="152" customFormat="1" ht="21" customHeight="1" x14ac:dyDescent="0.25">
      <c r="A128" s="154" t="s">
        <v>65</v>
      </c>
      <c r="B128" s="115">
        <f t="shared" si="6"/>
        <v>95</v>
      </c>
      <c r="C128" s="153" t="s">
        <v>326</v>
      </c>
      <c r="D128" s="87">
        <v>8.6</v>
      </c>
      <c r="E128" s="87">
        <v>0</v>
      </c>
      <c r="F128" s="141">
        <f t="shared" si="8"/>
        <v>0</v>
      </c>
      <c r="G128" s="137">
        <v>0</v>
      </c>
      <c r="H128" s="137">
        <v>0</v>
      </c>
      <c r="I128" s="137">
        <v>0</v>
      </c>
      <c r="J128" s="137">
        <v>0</v>
      </c>
      <c r="K128" s="137"/>
    </row>
    <row r="129" spans="1:15" s="146" customFormat="1" ht="21" customHeight="1" x14ac:dyDescent="0.25">
      <c r="A129" s="148" t="s">
        <v>345</v>
      </c>
      <c r="B129" s="115">
        <f t="shared" si="6"/>
        <v>96</v>
      </c>
      <c r="C129" s="153" t="s">
        <v>341</v>
      </c>
      <c r="D129" s="94">
        <v>85.1</v>
      </c>
      <c r="E129" s="94">
        <v>80</v>
      </c>
      <c r="F129" s="141">
        <f t="shared" si="8"/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</row>
    <row r="130" spans="1:15" s="146" customFormat="1" ht="21" customHeight="1" x14ac:dyDescent="0.25">
      <c r="A130" s="157" t="s">
        <v>327</v>
      </c>
      <c r="B130" s="115">
        <f t="shared" si="6"/>
        <v>97</v>
      </c>
      <c r="C130" s="159">
        <v>1140</v>
      </c>
      <c r="D130" s="88">
        <f t="shared" ref="D130:J130" si="9">D131+D152+D161</f>
        <v>23907.700000000004</v>
      </c>
      <c r="E130" s="88">
        <f t="shared" si="9"/>
        <v>14929.3</v>
      </c>
      <c r="F130" s="140">
        <f>F131+F152+F161</f>
        <v>12823.4</v>
      </c>
      <c r="G130" s="140">
        <f>G131+G152+G161</f>
        <v>3628.8</v>
      </c>
      <c r="H130" s="140">
        <f>H131+H152+H161</f>
        <v>2878.1</v>
      </c>
      <c r="I130" s="140">
        <f>I131+I152+I161</f>
        <v>2821</v>
      </c>
      <c r="J130" s="140">
        <f t="shared" si="9"/>
        <v>3495.5</v>
      </c>
      <c r="K130" s="143"/>
      <c r="M130" s="147"/>
    </row>
    <row r="131" spans="1:15" s="146" customFormat="1" ht="30.6" customHeight="1" x14ac:dyDescent="0.25">
      <c r="A131" s="157" t="s">
        <v>328</v>
      </c>
      <c r="B131" s="115">
        <f t="shared" si="6"/>
        <v>98</v>
      </c>
      <c r="C131" s="160">
        <v>1150</v>
      </c>
      <c r="D131" s="117">
        <f>D132+D133+D134+D135+D137+D148+D149+D150+D151</f>
        <v>10873.400000000001</v>
      </c>
      <c r="E131" s="117">
        <f>E132+E133+E134+E135+E137+E148+E149+E150+E151</f>
        <v>11166</v>
      </c>
      <c r="F131" s="223">
        <f>F132+F133+F134+F135+F137+F150</f>
        <v>7480</v>
      </c>
      <c r="G131" s="223">
        <f>G132+G133+G134+G135+G137+G148+G149+G150+G151</f>
        <v>1870</v>
      </c>
      <c r="H131" s="223">
        <f>H132+H133+H134+H135+H137+H148+H149+H150+H151</f>
        <v>1870</v>
      </c>
      <c r="I131" s="223">
        <f>I132+I133+I134+I135+I137+I148+I149+I150+I151</f>
        <v>1870</v>
      </c>
      <c r="J131" s="223">
        <f>J132+J133+J134+J135+J137+J150</f>
        <v>1870</v>
      </c>
      <c r="K131" s="161"/>
      <c r="M131" s="156"/>
      <c r="N131" s="156"/>
    </row>
    <row r="132" spans="1:15" s="146" customFormat="1" ht="21" customHeight="1" x14ac:dyDescent="0.25">
      <c r="A132" s="148" t="s">
        <v>89</v>
      </c>
      <c r="B132" s="115">
        <f t="shared" si="6"/>
        <v>99</v>
      </c>
      <c r="C132" s="149" t="s">
        <v>289</v>
      </c>
      <c r="D132" s="94">
        <v>2375.3000000000002</v>
      </c>
      <c r="E132" s="199">
        <v>2524.6</v>
      </c>
      <c r="F132" s="141">
        <f>G132+H132+I132+J132</f>
        <v>2524.6000000000004</v>
      </c>
      <c r="G132" s="141">
        <v>631.20000000000005</v>
      </c>
      <c r="H132" s="141">
        <v>631.1</v>
      </c>
      <c r="I132" s="141">
        <v>631.1</v>
      </c>
      <c r="J132" s="141">
        <v>631.20000000000005</v>
      </c>
      <c r="K132" s="141"/>
      <c r="N132" s="147"/>
      <c r="O132" s="147"/>
    </row>
    <row r="133" spans="1:15" s="146" customFormat="1" ht="21" customHeight="1" x14ac:dyDescent="0.25">
      <c r="A133" s="148" t="s">
        <v>90</v>
      </c>
      <c r="B133" s="115">
        <f t="shared" si="6"/>
        <v>100</v>
      </c>
      <c r="C133" s="149" t="s">
        <v>290</v>
      </c>
      <c r="D133" s="94">
        <v>522.6</v>
      </c>
      <c r="E133" s="199">
        <v>555.4</v>
      </c>
      <c r="F133" s="141">
        <f>G133+H133+I133+J133</f>
        <v>555.40000000000009</v>
      </c>
      <c r="G133" s="141">
        <v>138.80000000000001</v>
      </c>
      <c r="H133" s="141">
        <v>138.9</v>
      </c>
      <c r="I133" s="141">
        <v>138.9</v>
      </c>
      <c r="J133" s="141">
        <v>138.80000000000001</v>
      </c>
      <c r="K133" s="141"/>
      <c r="N133" s="147"/>
      <c r="O133" s="147"/>
    </row>
    <row r="134" spans="1:15" s="146" customFormat="1" ht="21" customHeight="1" x14ac:dyDescent="0.25">
      <c r="A134" s="148" t="s">
        <v>136</v>
      </c>
      <c r="B134" s="115">
        <f t="shared" si="6"/>
        <v>101</v>
      </c>
      <c r="C134" s="149" t="s">
        <v>291</v>
      </c>
      <c r="D134" s="94">
        <v>475</v>
      </c>
      <c r="E134" s="199">
        <v>232</v>
      </c>
      <c r="F134" s="141">
        <f>G134+H134+I134+J134</f>
        <v>0</v>
      </c>
      <c r="G134" s="141">
        <v>0</v>
      </c>
      <c r="H134" s="141">
        <v>0</v>
      </c>
      <c r="I134" s="141">
        <v>0</v>
      </c>
      <c r="J134" s="141">
        <v>0</v>
      </c>
      <c r="K134" s="141"/>
      <c r="N134" s="147"/>
      <c r="O134" s="147"/>
    </row>
    <row r="135" spans="1:15" s="146" customFormat="1" ht="21" customHeight="1" x14ac:dyDescent="0.25">
      <c r="A135" s="148" t="s">
        <v>203</v>
      </c>
      <c r="B135" s="115">
        <f t="shared" si="6"/>
        <v>102</v>
      </c>
      <c r="C135" s="149" t="s">
        <v>292</v>
      </c>
      <c r="D135" s="94">
        <v>3394.9</v>
      </c>
      <c r="E135" s="199">
        <v>3754</v>
      </c>
      <c r="F135" s="141">
        <f>G135+H135+I135+J135</f>
        <v>0</v>
      </c>
      <c r="G135" s="141">
        <v>0</v>
      </c>
      <c r="H135" s="141">
        <v>0</v>
      </c>
      <c r="I135" s="141">
        <v>0</v>
      </c>
      <c r="J135" s="141">
        <v>0</v>
      </c>
      <c r="K135" s="141"/>
      <c r="N135" s="147"/>
      <c r="O135" s="147"/>
    </row>
    <row r="136" spans="1:15" s="146" customFormat="1" ht="21" customHeight="1" x14ac:dyDescent="0.25">
      <c r="A136" s="148" t="s">
        <v>45</v>
      </c>
      <c r="B136" s="115">
        <f t="shared" si="6"/>
        <v>103</v>
      </c>
      <c r="C136" s="149" t="s">
        <v>293</v>
      </c>
      <c r="D136" s="199">
        <v>0</v>
      </c>
      <c r="E136" s="94">
        <v>0</v>
      </c>
      <c r="F136" s="141">
        <v>0</v>
      </c>
      <c r="G136" s="141">
        <v>0</v>
      </c>
      <c r="H136" s="141">
        <v>0</v>
      </c>
      <c r="I136" s="141">
        <v>0</v>
      </c>
      <c r="J136" s="141">
        <v>0</v>
      </c>
      <c r="K136" s="141"/>
    </row>
    <row r="137" spans="1:15" s="146" customFormat="1" ht="21" customHeight="1" x14ac:dyDescent="0.25">
      <c r="A137" s="148" t="s">
        <v>137</v>
      </c>
      <c r="B137" s="115">
        <f t="shared" si="6"/>
        <v>104</v>
      </c>
      <c r="C137" s="149" t="s">
        <v>294</v>
      </c>
      <c r="D137" s="199">
        <v>266.3</v>
      </c>
      <c r="E137" s="199">
        <v>270</v>
      </c>
      <c r="F137" s="224">
        <f>G137+H137+I137+J137</f>
        <v>0</v>
      </c>
      <c r="G137" s="224">
        <v>0</v>
      </c>
      <c r="H137" s="224">
        <v>0</v>
      </c>
      <c r="I137" s="224">
        <v>0</v>
      </c>
      <c r="J137" s="224">
        <v>0</v>
      </c>
      <c r="K137" s="141"/>
      <c r="M137" s="147"/>
    </row>
    <row r="138" spans="1:15" s="6" customFormat="1" ht="18" customHeight="1" x14ac:dyDescent="0.25">
      <c r="A138" s="150" t="s">
        <v>204</v>
      </c>
      <c r="B138" s="115">
        <f t="shared" si="6"/>
        <v>105</v>
      </c>
      <c r="C138" s="115" t="s">
        <v>316</v>
      </c>
      <c r="D138" s="87">
        <v>4</v>
      </c>
      <c r="E138" s="87">
        <v>6</v>
      </c>
      <c r="F138" s="137">
        <v>0</v>
      </c>
      <c r="G138" s="137">
        <v>0</v>
      </c>
      <c r="H138" s="137">
        <v>0</v>
      </c>
      <c r="I138" s="137">
        <v>0</v>
      </c>
      <c r="J138" s="137">
        <v>0</v>
      </c>
      <c r="K138" s="151"/>
    </row>
    <row r="139" spans="1:15" s="6" customFormat="1" ht="18" customHeight="1" x14ac:dyDescent="0.25">
      <c r="A139" s="150" t="s">
        <v>237</v>
      </c>
      <c r="B139" s="115">
        <f t="shared" si="6"/>
        <v>106</v>
      </c>
      <c r="C139" s="115" t="s">
        <v>317</v>
      </c>
      <c r="D139" s="87">
        <v>6</v>
      </c>
      <c r="E139" s="87">
        <v>8</v>
      </c>
      <c r="F139" s="137">
        <v>0</v>
      </c>
      <c r="G139" s="137">
        <v>0</v>
      </c>
      <c r="H139" s="137">
        <v>0</v>
      </c>
      <c r="I139" s="137">
        <v>0</v>
      </c>
      <c r="J139" s="137">
        <v>0</v>
      </c>
      <c r="K139" s="151"/>
    </row>
    <row r="140" spans="1:15" s="6" customFormat="1" ht="18" customHeight="1" x14ac:dyDescent="0.25">
      <c r="A140" s="150" t="s">
        <v>94</v>
      </c>
      <c r="B140" s="115">
        <f t="shared" si="6"/>
        <v>107</v>
      </c>
      <c r="C140" s="115" t="s">
        <v>318</v>
      </c>
      <c r="D140" s="87">
        <v>0</v>
      </c>
      <c r="E140" s="87">
        <v>0</v>
      </c>
      <c r="F140" s="137">
        <v>0</v>
      </c>
      <c r="G140" s="137">
        <v>0</v>
      </c>
      <c r="H140" s="137">
        <v>0</v>
      </c>
      <c r="I140" s="137">
        <v>0</v>
      </c>
      <c r="J140" s="137">
        <v>0</v>
      </c>
      <c r="K140" s="151"/>
      <c r="M140" s="162"/>
    </row>
    <row r="141" spans="1:15" s="6" customFormat="1" ht="18" customHeight="1" x14ac:dyDescent="0.25">
      <c r="A141" s="150" t="s">
        <v>205</v>
      </c>
      <c r="B141" s="115">
        <f t="shared" si="6"/>
        <v>108</v>
      </c>
      <c r="C141" s="115" t="s">
        <v>319</v>
      </c>
      <c r="D141" s="87">
        <v>0</v>
      </c>
      <c r="E141" s="87">
        <v>0</v>
      </c>
      <c r="F141" s="137">
        <v>0</v>
      </c>
      <c r="G141" s="137">
        <v>0</v>
      </c>
      <c r="H141" s="137">
        <v>0</v>
      </c>
      <c r="I141" s="137">
        <v>0</v>
      </c>
      <c r="J141" s="137">
        <v>0</v>
      </c>
      <c r="K141" s="151"/>
    </row>
    <row r="142" spans="1:15" s="6" customFormat="1" ht="18" customHeight="1" x14ac:dyDescent="0.25">
      <c r="A142" s="150" t="s">
        <v>207</v>
      </c>
      <c r="B142" s="115">
        <f t="shared" si="6"/>
        <v>109</v>
      </c>
      <c r="C142" s="115" t="s">
        <v>329</v>
      </c>
      <c r="D142" s="87">
        <v>95</v>
      </c>
      <c r="E142" s="87">
        <v>68.400000000000006</v>
      </c>
      <c r="F142" s="137">
        <v>0</v>
      </c>
      <c r="G142" s="137">
        <v>0</v>
      </c>
      <c r="H142" s="137">
        <v>0</v>
      </c>
      <c r="I142" s="137">
        <v>0</v>
      </c>
      <c r="J142" s="137">
        <v>0</v>
      </c>
      <c r="K142" s="151"/>
      <c r="M142" s="162"/>
    </row>
    <row r="143" spans="1:15" s="6" customFormat="1" ht="18" customHeight="1" x14ac:dyDescent="0.25">
      <c r="A143" s="150" t="s">
        <v>206</v>
      </c>
      <c r="B143" s="115">
        <f t="shared" si="6"/>
        <v>110</v>
      </c>
      <c r="C143" s="115" t="s">
        <v>330</v>
      </c>
      <c r="D143" s="87">
        <v>20</v>
      </c>
      <c r="E143" s="87">
        <v>24</v>
      </c>
      <c r="F143" s="137">
        <v>0</v>
      </c>
      <c r="G143" s="137">
        <v>0</v>
      </c>
      <c r="H143" s="137">
        <v>0</v>
      </c>
      <c r="I143" s="137">
        <v>0</v>
      </c>
      <c r="J143" s="137">
        <v>0</v>
      </c>
      <c r="K143" s="151"/>
      <c r="M143" s="162">
        <f>H138+H139+H140+H141+H142+H143+H144+H145+H146+H147</f>
        <v>0</v>
      </c>
    </row>
    <row r="144" spans="1:15" s="6" customFormat="1" ht="22.15" customHeight="1" x14ac:dyDescent="0.25">
      <c r="A144" s="150" t="s">
        <v>208</v>
      </c>
      <c r="B144" s="115">
        <f t="shared" si="6"/>
        <v>111</v>
      </c>
      <c r="C144" s="115" t="s">
        <v>331</v>
      </c>
      <c r="D144" s="87">
        <v>24</v>
      </c>
      <c r="E144" s="87">
        <v>40</v>
      </c>
      <c r="F144" s="137">
        <v>0</v>
      </c>
      <c r="G144" s="137">
        <v>0</v>
      </c>
      <c r="H144" s="137">
        <v>0</v>
      </c>
      <c r="I144" s="137">
        <v>0</v>
      </c>
      <c r="J144" s="137">
        <v>0</v>
      </c>
      <c r="K144" s="151"/>
    </row>
    <row r="145" spans="1:17" s="6" customFormat="1" ht="18" customHeight="1" x14ac:dyDescent="0.25">
      <c r="A145" s="150" t="s">
        <v>209</v>
      </c>
      <c r="B145" s="115">
        <f t="shared" si="6"/>
        <v>112</v>
      </c>
      <c r="C145" s="115" t="s">
        <v>332</v>
      </c>
      <c r="D145" s="87">
        <v>33.4</v>
      </c>
      <c r="E145" s="87">
        <v>60</v>
      </c>
      <c r="F145" s="137">
        <v>0</v>
      </c>
      <c r="G145" s="137">
        <v>0</v>
      </c>
      <c r="H145" s="137">
        <v>0</v>
      </c>
      <c r="I145" s="137">
        <v>0</v>
      </c>
      <c r="J145" s="137">
        <v>0</v>
      </c>
      <c r="K145" s="151"/>
    </row>
    <row r="146" spans="1:17" s="6" customFormat="1" ht="18" customHeight="1" x14ac:dyDescent="0.25">
      <c r="A146" s="150" t="s">
        <v>210</v>
      </c>
      <c r="B146" s="115">
        <f t="shared" si="6"/>
        <v>113</v>
      </c>
      <c r="C146" s="115" t="s">
        <v>333</v>
      </c>
      <c r="D146" s="87">
        <v>30</v>
      </c>
      <c r="E146" s="87">
        <v>40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51"/>
    </row>
    <row r="147" spans="1:17" s="6" customFormat="1" ht="21.75" customHeight="1" x14ac:dyDescent="0.25">
      <c r="A147" s="150" t="s">
        <v>106</v>
      </c>
      <c r="B147" s="115">
        <f t="shared" si="6"/>
        <v>114</v>
      </c>
      <c r="C147" s="115" t="s">
        <v>334</v>
      </c>
      <c r="D147" s="87">
        <v>53.9</v>
      </c>
      <c r="E147" s="87">
        <v>23.6</v>
      </c>
      <c r="F147" s="137">
        <v>0</v>
      </c>
      <c r="G147" s="137">
        <v>0</v>
      </c>
      <c r="H147" s="137">
        <v>0</v>
      </c>
      <c r="I147" s="137">
        <v>0</v>
      </c>
      <c r="J147" s="137">
        <v>0</v>
      </c>
      <c r="K147" s="151"/>
      <c r="M147" s="162">
        <f>F138+F139+F140+F141+F142+F143+F144+F145+F146+F147</f>
        <v>0</v>
      </c>
    </row>
    <row r="148" spans="1:17" s="146" customFormat="1" ht="21" customHeight="1" x14ac:dyDescent="0.25">
      <c r="A148" s="148" t="s">
        <v>96</v>
      </c>
      <c r="B148" s="115">
        <f t="shared" si="6"/>
        <v>115</v>
      </c>
      <c r="C148" s="149" t="s">
        <v>295</v>
      </c>
      <c r="D148" s="199">
        <v>0</v>
      </c>
      <c r="E148" s="199">
        <v>0</v>
      </c>
      <c r="F148" s="141">
        <f>G148+H148+I148+J148</f>
        <v>0</v>
      </c>
      <c r="G148" s="137">
        <v>0</v>
      </c>
      <c r="H148" s="137">
        <v>0</v>
      </c>
      <c r="I148" s="137">
        <v>0</v>
      </c>
      <c r="J148" s="137">
        <v>0</v>
      </c>
      <c r="K148" s="141"/>
    </row>
    <row r="149" spans="1:17" s="146" customFormat="1" ht="21" customHeight="1" x14ac:dyDescent="0.25">
      <c r="A149" s="148" t="s">
        <v>97</v>
      </c>
      <c r="B149" s="115">
        <f t="shared" si="6"/>
        <v>116</v>
      </c>
      <c r="C149" s="149" t="s">
        <v>296</v>
      </c>
      <c r="D149" s="199">
        <v>0</v>
      </c>
      <c r="E149" s="199">
        <v>0</v>
      </c>
      <c r="F149" s="141">
        <f>G149+H149+I149+J149</f>
        <v>0</v>
      </c>
      <c r="G149" s="137">
        <v>0</v>
      </c>
      <c r="H149" s="137">
        <v>0</v>
      </c>
      <c r="I149" s="137">
        <v>0</v>
      </c>
      <c r="J149" s="137">
        <v>0</v>
      </c>
      <c r="K149" s="141"/>
    </row>
    <row r="150" spans="1:17" s="146" customFormat="1" ht="21" customHeight="1" x14ac:dyDescent="0.25">
      <c r="A150" s="148" t="s">
        <v>212</v>
      </c>
      <c r="B150" s="115">
        <f t="shared" si="6"/>
        <v>117</v>
      </c>
      <c r="C150" s="149" t="s">
        <v>297</v>
      </c>
      <c r="D150" s="199">
        <v>3839.3</v>
      </c>
      <c r="E150" s="199">
        <v>3830</v>
      </c>
      <c r="F150" s="141">
        <f>G150+H150+I150+J150</f>
        <v>4400</v>
      </c>
      <c r="G150" s="141">
        <v>1100</v>
      </c>
      <c r="H150" s="141">
        <v>1100</v>
      </c>
      <c r="I150" s="141">
        <v>1100</v>
      </c>
      <c r="J150" s="141">
        <v>1100</v>
      </c>
      <c r="K150" s="141"/>
    </row>
    <row r="151" spans="1:17" s="146" customFormat="1" ht="21" customHeight="1" x14ac:dyDescent="0.25">
      <c r="A151" s="148" t="s">
        <v>363</v>
      </c>
      <c r="B151" s="115">
        <f t="shared" si="6"/>
        <v>118</v>
      </c>
      <c r="C151" s="149" t="s">
        <v>298</v>
      </c>
      <c r="D151" s="199">
        <v>0</v>
      </c>
      <c r="E151" s="199">
        <v>0</v>
      </c>
      <c r="F151" s="141"/>
      <c r="G151" s="141"/>
      <c r="H151" s="141"/>
      <c r="I151" s="141"/>
      <c r="J151" s="141"/>
      <c r="K151" s="141"/>
    </row>
    <row r="152" spans="1:17" s="146" customFormat="1" ht="21" customHeight="1" x14ac:dyDescent="0.25">
      <c r="A152" s="144" t="s">
        <v>299</v>
      </c>
      <c r="B152" s="115">
        <f t="shared" si="6"/>
        <v>119</v>
      </c>
      <c r="C152" s="163">
        <v>1160</v>
      </c>
      <c r="D152" s="200">
        <f>SUM(D153:D157)</f>
        <v>2286.1</v>
      </c>
      <c r="E152" s="200">
        <f>SUM(E153:E157)</f>
        <v>2763.3</v>
      </c>
      <c r="F152" s="138">
        <f>G152+H152+I152+J152</f>
        <v>5343.4</v>
      </c>
      <c r="G152" s="138">
        <f>SUM(G153:G157)</f>
        <v>1758.8</v>
      </c>
      <c r="H152" s="138">
        <f>SUM(H153:H157)</f>
        <v>1008.1</v>
      </c>
      <c r="I152" s="138">
        <f>SUM(I153:I157)</f>
        <v>951</v>
      </c>
      <c r="J152" s="138">
        <f>SUM(J153:J157)</f>
        <v>1625.5</v>
      </c>
      <c r="K152" s="138"/>
      <c r="M152" s="147"/>
      <c r="N152" s="147"/>
      <c r="O152" s="147"/>
      <c r="Q152" s="156"/>
    </row>
    <row r="153" spans="1:17" s="6" customFormat="1" ht="21" customHeight="1" x14ac:dyDescent="0.25">
      <c r="A153" s="150" t="s">
        <v>109</v>
      </c>
      <c r="B153" s="115">
        <f t="shared" si="6"/>
        <v>120</v>
      </c>
      <c r="C153" s="115" t="s">
        <v>300</v>
      </c>
      <c r="D153" s="87">
        <v>441.4</v>
      </c>
      <c r="E153" s="87">
        <v>426.7</v>
      </c>
      <c r="F153" s="221">
        <f t="shared" ref="F153:F160" si="10">G153+H153+I153+J153</f>
        <v>525.6</v>
      </c>
      <c r="G153" s="137">
        <v>286.60000000000002</v>
      </c>
      <c r="H153" s="137">
        <v>45</v>
      </c>
      <c r="I153" s="137"/>
      <c r="J153" s="137">
        <v>194</v>
      </c>
      <c r="K153" s="137"/>
      <c r="M153" s="162"/>
      <c r="N153" s="162"/>
      <c r="O153" s="162"/>
      <c r="Q153" s="164"/>
    </row>
    <row r="154" spans="1:17" s="6" customFormat="1" ht="21" customHeight="1" x14ac:dyDescent="0.25">
      <c r="A154" s="150" t="s">
        <v>110</v>
      </c>
      <c r="B154" s="115">
        <f t="shared" si="6"/>
        <v>121</v>
      </c>
      <c r="C154" s="115" t="s">
        <v>301</v>
      </c>
      <c r="D154" s="87">
        <v>79.3</v>
      </c>
      <c r="E154" s="87">
        <v>121.7</v>
      </c>
      <c r="F154" s="221">
        <f t="shared" si="10"/>
        <v>131.39999999999998</v>
      </c>
      <c r="G154" s="137">
        <v>32.799999999999997</v>
      </c>
      <c r="H154" s="137">
        <v>32.9</v>
      </c>
      <c r="I154" s="137">
        <v>32.9</v>
      </c>
      <c r="J154" s="137">
        <v>32.799999999999997</v>
      </c>
      <c r="K154" s="137"/>
      <c r="M154" s="162"/>
      <c r="N154" s="162"/>
      <c r="O154" s="162"/>
      <c r="Q154" s="164"/>
    </row>
    <row r="155" spans="1:17" s="6" customFormat="1" ht="21" customHeight="1" x14ac:dyDescent="0.25">
      <c r="A155" s="150" t="s">
        <v>111</v>
      </c>
      <c r="B155" s="115">
        <f t="shared" si="6"/>
        <v>122</v>
      </c>
      <c r="C155" s="115" t="s">
        <v>302</v>
      </c>
      <c r="D155" s="87">
        <v>1538</v>
      </c>
      <c r="E155" s="87">
        <v>1993</v>
      </c>
      <c r="F155" s="221">
        <f t="shared" si="10"/>
        <v>4185</v>
      </c>
      <c r="G155" s="137">
        <v>1198</v>
      </c>
      <c r="H155" s="137">
        <v>895</v>
      </c>
      <c r="I155" s="137">
        <v>895</v>
      </c>
      <c r="J155" s="137">
        <v>1197</v>
      </c>
      <c r="K155" s="137"/>
      <c r="M155" s="162"/>
      <c r="N155" s="162"/>
      <c r="O155" s="162"/>
      <c r="Q155" s="164"/>
    </row>
    <row r="156" spans="1:17" s="6" customFormat="1" ht="21" customHeight="1" x14ac:dyDescent="0.25">
      <c r="A156" s="150" t="s">
        <v>112</v>
      </c>
      <c r="B156" s="115">
        <f t="shared" si="6"/>
        <v>123</v>
      </c>
      <c r="C156" s="115" t="s">
        <v>303</v>
      </c>
      <c r="D156" s="87">
        <v>187.4</v>
      </c>
      <c r="E156" s="106">
        <v>169.1</v>
      </c>
      <c r="F156" s="221">
        <f t="shared" si="10"/>
        <v>200.7</v>
      </c>
      <c r="G156" s="137">
        <v>105.6</v>
      </c>
      <c r="H156" s="137">
        <v>20.6</v>
      </c>
      <c r="I156" s="137">
        <v>8.5</v>
      </c>
      <c r="J156" s="137">
        <v>66</v>
      </c>
      <c r="K156" s="137"/>
      <c r="M156" s="162"/>
      <c r="N156" s="162"/>
      <c r="O156" s="162"/>
      <c r="Q156" s="164"/>
    </row>
    <row r="157" spans="1:17" s="6" customFormat="1" ht="42.6" customHeight="1" x14ac:dyDescent="0.25">
      <c r="A157" s="150" t="s">
        <v>369</v>
      </c>
      <c r="B157" s="115">
        <f t="shared" si="6"/>
        <v>124</v>
      </c>
      <c r="C157" s="115" t="s">
        <v>304</v>
      </c>
      <c r="D157" s="87">
        <v>40</v>
      </c>
      <c r="E157" s="87">
        <v>52.8</v>
      </c>
      <c r="F157" s="221">
        <f>G157+H157+I157+J157</f>
        <v>300.69999999999993</v>
      </c>
      <c r="G157" s="137">
        <f>G158+G159+G160</f>
        <v>135.79999999999998</v>
      </c>
      <c r="H157" s="137">
        <f>H158+H159+H160</f>
        <v>14.6</v>
      </c>
      <c r="I157" s="137">
        <f>I158+I159+I160</f>
        <v>14.6</v>
      </c>
      <c r="J157" s="137">
        <f>J158+J159+J160</f>
        <v>135.69999999999999</v>
      </c>
      <c r="K157" s="137"/>
      <c r="M157" s="162"/>
      <c r="N157" s="162"/>
      <c r="O157" s="162"/>
      <c r="Q157" s="164"/>
    </row>
    <row r="158" spans="1:17" s="6" customFormat="1" ht="20.25" customHeight="1" x14ac:dyDescent="0.25">
      <c r="A158" s="150" t="s">
        <v>370</v>
      </c>
      <c r="B158" s="115">
        <f t="shared" si="6"/>
        <v>125</v>
      </c>
      <c r="C158" s="115" t="s">
        <v>373</v>
      </c>
      <c r="D158" s="87">
        <v>40</v>
      </c>
      <c r="E158" s="87">
        <v>52.8</v>
      </c>
      <c r="F158" s="221">
        <f t="shared" si="10"/>
        <v>58.2</v>
      </c>
      <c r="G158" s="137">
        <v>14.5</v>
      </c>
      <c r="H158" s="137">
        <v>14.6</v>
      </c>
      <c r="I158" s="137">
        <v>14.6</v>
      </c>
      <c r="J158" s="137">
        <v>14.5</v>
      </c>
      <c r="K158" s="137"/>
      <c r="M158" s="162"/>
      <c r="N158" s="162"/>
      <c r="O158" s="162"/>
      <c r="Q158" s="164"/>
    </row>
    <row r="159" spans="1:17" s="6" customFormat="1" ht="26.25" customHeight="1" x14ac:dyDescent="0.25">
      <c r="A159" s="150" t="s">
        <v>371</v>
      </c>
      <c r="B159" s="115">
        <f t="shared" si="6"/>
        <v>126</v>
      </c>
      <c r="C159" s="115" t="s">
        <v>374</v>
      </c>
      <c r="D159" s="87">
        <v>0</v>
      </c>
      <c r="E159" s="87">
        <v>0</v>
      </c>
      <c r="F159" s="221">
        <f t="shared" si="10"/>
        <v>230.4</v>
      </c>
      <c r="G159" s="137">
        <v>115.2</v>
      </c>
      <c r="H159" s="137">
        <v>0</v>
      </c>
      <c r="I159" s="137">
        <v>0</v>
      </c>
      <c r="J159" s="137">
        <v>115.2</v>
      </c>
      <c r="K159" s="137"/>
      <c r="M159" s="162"/>
      <c r="N159" s="162"/>
      <c r="O159" s="162"/>
      <c r="Q159" s="164"/>
    </row>
    <row r="160" spans="1:17" s="6" customFormat="1" ht="26.25" customHeight="1" x14ac:dyDescent="0.25">
      <c r="A160" s="150" t="s">
        <v>372</v>
      </c>
      <c r="B160" s="115">
        <f t="shared" si="6"/>
        <v>127</v>
      </c>
      <c r="C160" s="115" t="s">
        <v>375</v>
      </c>
      <c r="D160" s="87">
        <v>0</v>
      </c>
      <c r="E160" s="87">
        <v>0</v>
      </c>
      <c r="F160" s="221">
        <f t="shared" si="10"/>
        <v>12.1</v>
      </c>
      <c r="G160" s="137">
        <v>6.1</v>
      </c>
      <c r="H160" s="137">
        <v>0</v>
      </c>
      <c r="I160" s="137">
        <v>0</v>
      </c>
      <c r="J160" s="137">
        <v>6</v>
      </c>
      <c r="K160" s="137"/>
      <c r="M160" s="162"/>
      <c r="N160" s="162"/>
      <c r="O160" s="162"/>
      <c r="Q160" s="164"/>
    </row>
    <row r="161" spans="1:17" s="146" customFormat="1" ht="42.6" customHeight="1" x14ac:dyDescent="0.25">
      <c r="A161" s="157" t="s">
        <v>305</v>
      </c>
      <c r="B161" s="115">
        <f t="shared" si="6"/>
        <v>128</v>
      </c>
      <c r="C161" s="160">
        <v>1170</v>
      </c>
      <c r="D161" s="88">
        <v>10748.2</v>
      </c>
      <c r="E161" s="88">
        <f>E162+E163</f>
        <v>1000</v>
      </c>
      <c r="F161" s="140">
        <f>F162+F163</f>
        <v>0</v>
      </c>
      <c r="G161" s="140">
        <f>G162+G163</f>
        <v>0</v>
      </c>
      <c r="H161" s="140">
        <v>0</v>
      </c>
      <c r="I161" s="140">
        <f>I162+I163</f>
        <v>0</v>
      </c>
      <c r="J161" s="140">
        <f>J162+J163</f>
        <v>0</v>
      </c>
      <c r="K161" s="140"/>
      <c r="N161" s="147"/>
      <c r="O161" s="147"/>
      <c r="Q161" s="156"/>
    </row>
    <row r="162" spans="1:17" s="6" customFormat="1" ht="24.6" customHeight="1" x14ac:dyDescent="0.25">
      <c r="A162" s="150" t="s">
        <v>335</v>
      </c>
      <c r="B162" s="115">
        <f t="shared" si="6"/>
        <v>129</v>
      </c>
      <c r="C162" s="115" t="s">
        <v>306</v>
      </c>
      <c r="D162" s="87">
        <v>10748.2</v>
      </c>
      <c r="E162" s="87">
        <v>1000</v>
      </c>
      <c r="F162" s="137">
        <f>G162+H162+I162+J162</f>
        <v>0</v>
      </c>
      <c r="G162" s="137">
        <v>0</v>
      </c>
      <c r="H162" s="137">
        <v>0</v>
      </c>
      <c r="I162" s="137">
        <v>0</v>
      </c>
      <c r="J162" s="137">
        <v>0</v>
      </c>
      <c r="K162" s="137"/>
      <c r="N162" s="162"/>
      <c r="O162" s="162"/>
      <c r="Q162" s="164"/>
    </row>
    <row r="163" spans="1:17" s="146" customFormat="1" ht="39.75" customHeight="1" x14ac:dyDescent="0.25">
      <c r="A163" s="154" t="s">
        <v>340</v>
      </c>
      <c r="B163" s="115">
        <f t="shared" si="6"/>
        <v>130</v>
      </c>
      <c r="C163" s="115" t="s">
        <v>344</v>
      </c>
      <c r="D163" s="94">
        <v>0</v>
      </c>
      <c r="E163" s="94">
        <v>0</v>
      </c>
      <c r="F163" s="141">
        <v>0</v>
      </c>
      <c r="G163" s="141">
        <v>0</v>
      </c>
      <c r="H163" s="141">
        <v>0</v>
      </c>
      <c r="I163" s="141">
        <v>0</v>
      </c>
      <c r="J163" s="141">
        <v>0</v>
      </c>
      <c r="K163" s="155"/>
      <c r="N163" s="147"/>
      <c r="O163" s="147"/>
      <c r="Q163" s="156"/>
    </row>
    <row r="164" spans="1:17" s="6" customFormat="1" ht="25.9" customHeight="1" x14ac:dyDescent="0.25">
      <c r="A164" s="165" t="s">
        <v>364</v>
      </c>
      <c r="B164" s="115">
        <f t="shared" si="6"/>
        <v>131</v>
      </c>
      <c r="C164" s="158">
        <v>1180</v>
      </c>
      <c r="D164" s="128">
        <f>D165+D166+D167+D168</f>
        <v>17257.5</v>
      </c>
      <c r="E164" s="128">
        <v>0</v>
      </c>
      <c r="F164" s="222">
        <v>0</v>
      </c>
      <c r="G164" s="166">
        <v>0</v>
      </c>
      <c r="H164" s="166">
        <v>0</v>
      </c>
      <c r="I164" s="166">
        <v>0</v>
      </c>
      <c r="J164" s="166">
        <v>0</v>
      </c>
      <c r="K164" s="166"/>
      <c r="N164" s="162"/>
      <c r="O164" s="162"/>
      <c r="Q164" s="164"/>
    </row>
    <row r="165" spans="1:17" s="6" customFormat="1" ht="25.9" customHeight="1" x14ac:dyDescent="0.25">
      <c r="A165" s="63" t="s">
        <v>356</v>
      </c>
      <c r="B165" s="115">
        <f t="shared" si="6"/>
        <v>132</v>
      </c>
      <c r="C165" s="158" t="s">
        <v>365</v>
      </c>
      <c r="D165" s="87">
        <v>1269</v>
      </c>
      <c r="E165" s="128"/>
      <c r="F165" s="222"/>
      <c r="G165" s="166"/>
      <c r="H165" s="166"/>
      <c r="I165" s="166"/>
      <c r="J165" s="166"/>
      <c r="K165" s="166"/>
      <c r="N165" s="162"/>
      <c r="O165" s="162"/>
      <c r="Q165" s="164"/>
    </row>
    <row r="166" spans="1:17" s="6" customFormat="1" ht="25.9" customHeight="1" x14ac:dyDescent="0.25">
      <c r="A166" s="63" t="s">
        <v>353</v>
      </c>
      <c r="B166" s="115">
        <f t="shared" si="6"/>
        <v>133</v>
      </c>
      <c r="C166" s="158" t="s">
        <v>366</v>
      </c>
      <c r="D166" s="87">
        <v>322.89999999999998</v>
      </c>
      <c r="E166" s="128"/>
      <c r="F166" s="222"/>
      <c r="G166" s="166"/>
      <c r="H166" s="166"/>
      <c r="I166" s="166"/>
      <c r="J166" s="166"/>
      <c r="K166" s="166"/>
      <c r="N166" s="162"/>
      <c r="O166" s="162"/>
      <c r="Q166" s="164"/>
    </row>
    <row r="167" spans="1:17" s="6" customFormat="1" ht="25.9" customHeight="1" x14ac:dyDescent="0.25">
      <c r="A167" s="63" t="s">
        <v>354</v>
      </c>
      <c r="B167" s="115">
        <f t="shared" si="6"/>
        <v>134</v>
      </c>
      <c r="C167" s="158" t="s">
        <v>367</v>
      </c>
      <c r="D167" s="87">
        <v>2806.9</v>
      </c>
      <c r="E167" s="128"/>
      <c r="F167" s="222"/>
      <c r="G167" s="166"/>
      <c r="H167" s="166"/>
      <c r="I167" s="166"/>
      <c r="J167" s="166"/>
      <c r="K167" s="166"/>
      <c r="N167" s="162"/>
      <c r="O167" s="162"/>
      <c r="Q167" s="164"/>
    </row>
    <row r="168" spans="1:17" s="6" customFormat="1" ht="25.9" customHeight="1" x14ac:dyDescent="0.25">
      <c r="A168" s="63" t="s">
        <v>355</v>
      </c>
      <c r="B168" s="115">
        <f t="shared" si="6"/>
        <v>135</v>
      </c>
      <c r="C168" s="158" t="s">
        <v>368</v>
      </c>
      <c r="D168" s="87">
        <v>12858.7</v>
      </c>
      <c r="E168" s="128"/>
      <c r="F168" s="222"/>
      <c r="G168" s="166"/>
      <c r="H168" s="166"/>
      <c r="I168" s="166"/>
      <c r="J168" s="166"/>
      <c r="K168" s="166"/>
      <c r="N168" s="162"/>
      <c r="O168" s="162"/>
      <c r="Q168" s="164"/>
    </row>
    <row r="169" spans="1:17" s="167" customFormat="1" ht="28.9" customHeight="1" x14ac:dyDescent="0.25">
      <c r="A169" s="167" t="s">
        <v>307</v>
      </c>
      <c r="B169" s="115">
        <f t="shared" si="6"/>
        <v>136</v>
      </c>
      <c r="C169" s="168">
        <v>1190</v>
      </c>
      <c r="D169" s="201">
        <v>935.4</v>
      </c>
      <c r="E169" s="201">
        <v>34.5</v>
      </c>
      <c r="F169" s="257"/>
      <c r="G169" s="169"/>
      <c r="H169" s="169"/>
      <c r="I169" s="169"/>
      <c r="J169" s="169"/>
      <c r="K169" s="169"/>
      <c r="N169" s="170"/>
      <c r="O169" s="170"/>
      <c r="Q169" s="171"/>
    </row>
    <row r="170" spans="1:17" s="167" customFormat="1" ht="21" customHeight="1" x14ac:dyDescent="0.25">
      <c r="A170" s="172" t="s">
        <v>336</v>
      </c>
      <c r="B170" s="115">
        <f t="shared" si="6"/>
        <v>137</v>
      </c>
      <c r="C170" s="168">
        <v>1200</v>
      </c>
      <c r="D170" s="201">
        <v>51.7</v>
      </c>
      <c r="E170" s="201">
        <v>21.5</v>
      </c>
      <c r="F170" s="257"/>
      <c r="G170" s="169"/>
      <c r="H170" s="169"/>
      <c r="I170" s="169"/>
      <c r="J170" s="169"/>
      <c r="K170" s="169"/>
    </row>
    <row r="171" spans="1:17" s="146" customFormat="1" ht="63" customHeight="1" thickBot="1" x14ac:dyDescent="0.3">
      <c r="A171" s="173" t="s">
        <v>149</v>
      </c>
      <c r="B171" s="115">
        <f t="shared" si="6"/>
        <v>138</v>
      </c>
      <c r="C171" s="174">
        <v>1210</v>
      </c>
      <c r="D171" s="202"/>
      <c r="E171" s="118"/>
      <c r="F171" s="258">
        <f>G171+H171+I171+J171</f>
        <v>0</v>
      </c>
      <c r="G171" s="259"/>
      <c r="H171" s="259"/>
      <c r="I171" s="259"/>
      <c r="J171" s="259"/>
      <c r="K171" s="176"/>
    </row>
    <row r="172" spans="1:17" s="146" customFormat="1" ht="22.5" customHeight="1" thickBot="1" x14ac:dyDescent="0.3">
      <c r="A172" s="177" t="s">
        <v>48</v>
      </c>
      <c r="B172" s="115">
        <f t="shared" si="6"/>
        <v>139</v>
      </c>
      <c r="C172" s="178">
        <v>1220</v>
      </c>
      <c r="D172" s="203">
        <f t="shared" ref="D172:J172" si="11">D35</f>
        <v>168735.9</v>
      </c>
      <c r="E172" s="203">
        <f>E35</f>
        <v>169689.09999999998</v>
      </c>
      <c r="F172" s="260">
        <f t="shared" si="11"/>
        <v>129503.4</v>
      </c>
      <c r="G172" s="260">
        <f t="shared" si="11"/>
        <v>32798.800000000003</v>
      </c>
      <c r="H172" s="260">
        <f t="shared" si="11"/>
        <v>32048.1</v>
      </c>
      <c r="I172" s="260">
        <f t="shared" si="11"/>
        <v>31991</v>
      </c>
      <c r="J172" s="260">
        <f t="shared" si="11"/>
        <v>32665.5</v>
      </c>
      <c r="K172" s="179"/>
    </row>
    <row r="173" spans="1:17" s="146" customFormat="1" ht="22.5" customHeight="1" thickBot="1" x14ac:dyDescent="0.3">
      <c r="A173" s="173" t="s">
        <v>49</v>
      </c>
      <c r="B173" s="115">
        <f t="shared" si="6"/>
        <v>140</v>
      </c>
      <c r="C173" s="174">
        <v>1230</v>
      </c>
      <c r="D173" s="202">
        <f t="shared" ref="D173:J173" si="12">D60</f>
        <v>168680.7</v>
      </c>
      <c r="E173" s="202">
        <f>E60</f>
        <v>169689.09999999995</v>
      </c>
      <c r="F173" s="175">
        <f t="shared" si="12"/>
        <v>129503.4</v>
      </c>
      <c r="G173" s="175">
        <f t="shared" si="12"/>
        <v>32798.800000000003</v>
      </c>
      <c r="H173" s="175">
        <f t="shared" si="12"/>
        <v>32048.1</v>
      </c>
      <c r="I173" s="175">
        <f t="shared" si="12"/>
        <v>31991</v>
      </c>
      <c r="J173" s="175">
        <f t="shared" si="12"/>
        <v>32665.5</v>
      </c>
      <c r="K173" s="176"/>
    </row>
    <row r="174" spans="1:17" s="146" customFormat="1" ht="22.5" customHeight="1" thickBot="1" x14ac:dyDescent="0.3">
      <c r="A174" s="173" t="s">
        <v>50</v>
      </c>
      <c r="B174" s="115">
        <f t="shared" ref="B174:B181" si="13">B173+1</f>
        <v>141</v>
      </c>
      <c r="C174" s="174">
        <v>1240</v>
      </c>
      <c r="D174" s="202">
        <f>SUM(D172-D173)</f>
        <v>55.199999999982538</v>
      </c>
      <c r="E174" s="202">
        <v>0</v>
      </c>
      <c r="F174" s="175">
        <f>SUM(F172-F173)</f>
        <v>0</v>
      </c>
      <c r="G174" s="175">
        <f>SUM(G172-G173)</f>
        <v>0</v>
      </c>
      <c r="H174" s="175">
        <f>SUM(H172-H173)</f>
        <v>0</v>
      </c>
      <c r="I174" s="175">
        <f>SUM(I172-I173)</f>
        <v>0</v>
      </c>
      <c r="J174" s="175">
        <f>SUM(J172-J173)</f>
        <v>0</v>
      </c>
      <c r="K174" s="175"/>
    </row>
    <row r="175" spans="1:17" s="146" customFormat="1" ht="22.5" customHeight="1" thickBot="1" x14ac:dyDescent="0.3">
      <c r="A175" s="177" t="s">
        <v>51</v>
      </c>
      <c r="B175" s="115">
        <f t="shared" si="13"/>
        <v>142</v>
      </c>
      <c r="C175" s="178">
        <v>2000</v>
      </c>
      <c r="D175" s="203"/>
      <c r="E175" s="204"/>
      <c r="F175" s="261"/>
      <c r="G175" s="262"/>
      <c r="H175" s="179"/>
      <c r="I175" s="179"/>
      <c r="J175" s="179"/>
      <c r="K175" s="179"/>
    </row>
    <row r="176" spans="1:17" s="146" customFormat="1" ht="44.25" customHeight="1" x14ac:dyDescent="0.25">
      <c r="A176" s="180" t="s">
        <v>52</v>
      </c>
      <c r="B176" s="115">
        <f t="shared" si="13"/>
        <v>143</v>
      </c>
      <c r="C176" s="181">
        <v>2010</v>
      </c>
      <c r="D176" s="205"/>
      <c r="E176" s="97"/>
      <c r="F176" s="263"/>
      <c r="G176" s="264"/>
      <c r="H176" s="182"/>
      <c r="I176" s="182"/>
      <c r="J176" s="182"/>
      <c r="K176" s="182"/>
    </row>
    <row r="177" spans="1:14" s="146" customFormat="1" ht="44.25" customHeight="1" x14ac:dyDescent="0.25">
      <c r="A177" s="180" t="s">
        <v>53</v>
      </c>
      <c r="B177" s="115">
        <f t="shared" si="13"/>
        <v>144</v>
      </c>
      <c r="C177" s="181">
        <v>2020</v>
      </c>
      <c r="D177" s="205"/>
      <c r="E177" s="97"/>
      <c r="F177" s="265"/>
      <c r="G177" s="264"/>
      <c r="H177" s="182"/>
      <c r="I177" s="182"/>
      <c r="J177" s="182"/>
      <c r="K177" s="182"/>
    </row>
    <row r="178" spans="1:14" s="146" customFormat="1" ht="22.5" customHeight="1" x14ac:dyDescent="0.25">
      <c r="A178" s="180" t="s">
        <v>54</v>
      </c>
      <c r="B178" s="115">
        <f t="shared" si="13"/>
        <v>145</v>
      </c>
      <c r="C178" s="181">
        <v>2030</v>
      </c>
      <c r="D178" s="205"/>
      <c r="E178" s="97"/>
      <c r="F178" s="265"/>
      <c r="G178" s="264"/>
      <c r="H178" s="182"/>
      <c r="I178" s="182"/>
      <c r="J178" s="182"/>
      <c r="K178" s="182"/>
    </row>
    <row r="179" spans="1:14" s="186" customFormat="1" ht="22.5" customHeight="1" thickBot="1" x14ac:dyDescent="0.3">
      <c r="A179" s="183" t="s">
        <v>55</v>
      </c>
      <c r="B179" s="115">
        <f t="shared" si="13"/>
        <v>146</v>
      </c>
      <c r="C179" s="184">
        <v>2040</v>
      </c>
      <c r="D179" s="206"/>
      <c r="E179" s="98"/>
      <c r="F179" s="266"/>
      <c r="G179" s="267"/>
      <c r="H179" s="185"/>
      <c r="I179" s="185"/>
      <c r="J179" s="185"/>
      <c r="K179" s="185"/>
    </row>
    <row r="180" spans="1:14" s="146" customFormat="1" ht="22.5" customHeight="1" thickBot="1" x14ac:dyDescent="0.3">
      <c r="A180" s="177" t="s">
        <v>56</v>
      </c>
      <c r="B180" s="115">
        <f t="shared" si="13"/>
        <v>147</v>
      </c>
      <c r="C180" s="178">
        <v>3000</v>
      </c>
      <c r="D180" s="203"/>
      <c r="E180" s="204"/>
      <c r="F180" s="261"/>
      <c r="G180" s="262"/>
      <c r="H180" s="179"/>
      <c r="I180" s="179"/>
      <c r="J180" s="179"/>
      <c r="K180" s="179"/>
    </row>
    <row r="181" spans="1:14" s="146" customFormat="1" ht="22.5" customHeight="1" x14ac:dyDescent="0.25">
      <c r="A181" s="187" t="s">
        <v>57</v>
      </c>
      <c r="B181" s="115">
        <f t="shared" si="13"/>
        <v>148</v>
      </c>
      <c r="C181" s="188">
        <v>3010</v>
      </c>
      <c r="D181" s="207"/>
      <c r="E181" s="96"/>
      <c r="F181" s="263"/>
      <c r="G181" s="268"/>
      <c r="H181" s="189"/>
      <c r="I181" s="189"/>
      <c r="J181" s="189"/>
      <c r="K181" s="189"/>
    </row>
    <row r="182" spans="1:14" s="146" customFormat="1" ht="44.25" customHeight="1" x14ac:dyDescent="0.25">
      <c r="A182" s="180" t="s">
        <v>58</v>
      </c>
      <c r="B182" s="115">
        <f t="shared" ref="B182:B245" si="14">B181+1</f>
        <v>149</v>
      </c>
      <c r="C182" s="181">
        <v>3020</v>
      </c>
      <c r="D182" s="205"/>
      <c r="E182" s="97"/>
      <c r="F182" s="265"/>
      <c r="G182" s="264"/>
      <c r="H182" s="182"/>
      <c r="I182" s="182"/>
      <c r="J182" s="182"/>
      <c r="K182" s="182"/>
    </row>
    <row r="183" spans="1:14" s="146" customFormat="1" ht="22.5" customHeight="1" x14ac:dyDescent="0.25">
      <c r="A183" s="180" t="s">
        <v>59</v>
      </c>
      <c r="B183" s="115">
        <f t="shared" si="14"/>
        <v>150</v>
      </c>
      <c r="C183" s="181">
        <v>3030</v>
      </c>
      <c r="D183" s="208"/>
      <c r="E183" s="209"/>
      <c r="F183" s="269"/>
      <c r="G183" s="270"/>
      <c r="H183" s="270"/>
      <c r="I183" s="270"/>
      <c r="J183" s="270"/>
      <c r="K183" s="190"/>
      <c r="N183" s="147"/>
    </row>
    <row r="184" spans="1:14" s="186" customFormat="1" ht="22.5" customHeight="1" x14ac:dyDescent="0.25">
      <c r="A184" s="180" t="s">
        <v>60</v>
      </c>
      <c r="B184" s="115">
        <f t="shared" si="14"/>
        <v>151</v>
      </c>
      <c r="C184" s="181" t="s">
        <v>150</v>
      </c>
      <c r="D184" s="205"/>
      <c r="E184" s="97"/>
      <c r="F184" s="265"/>
      <c r="G184" s="264"/>
      <c r="H184" s="182"/>
      <c r="I184" s="182"/>
      <c r="J184" s="182"/>
      <c r="K184" s="182"/>
    </row>
    <row r="185" spans="1:14" s="146" customFormat="1" ht="22.5" customHeight="1" x14ac:dyDescent="0.25">
      <c r="A185" s="180" t="s">
        <v>61</v>
      </c>
      <c r="B185" s="115">
        <f t="shared" si="14"/>
        <v>152</v>
      </c>
      <c r="C185" s="181" t="s">
        <v>151</v>
      </c>
      <c r="D185" s="205"/>
      <c r="E185" s="97"/>
      <c r="F185" s="265"/>
      <c r="G185" s="264"/>
      <c r="H185" s="182"/>
      <c r="I185" s="182"/>
      <c r="J185" s="182"/>
      <c r="K185" s="182"/>
    </row>
    <row r="186" spans="1:14" s="146" customFormat="1" ht="45.75" customHeight="1" x14ac:dyDescent="0.25">
      <c r="A186" s="180" t="s">
        <v>62</v>
      </c>
      <c r="B186" s="115">
        <f t="shared" si="14"/>
        <v>153</v>
      </c>
      <c r="C186" s="181" t="s">
        <v>152</v>
      </c>
      <c r="D186" s="205"/>
      <c r="E186" s="97"/>
      <c r="F186" s="265"/>
      <c r="G186" s="264"/>
      <c r="H186" s="182"/>
      <c r="I186" s="182"/>
      <c r="J186" s="182"/>
      <c r="K186" s="182"/>
    </row>
    <row r="187" spans="1:14" s="146" customFormat="1" ht="22.5" customHeight="1" x14ac:dyDescent="0.25">
      <c r="A187" s="180" t="s">
        <v>63</v>
      </c>
      <c r="B187" s="115">
        <f t="shared" si="14"/>
        <v>154</v>
      </c>
      <c r="C187" s="181" t="s">
        <v>153</v>
      </c>
      <c r="D187" s="205"/>
      <c r="E187" s="97"/>
      <c r="F187" s="265"/>
      <c r="G187" s="264"/>
      <c r="H187" s="182"/>
      <c r="I187" s="182"/>
      <c r="J187" s="182"/>
      <c r="K187" s="182"/>
    </row>
    <row r="188" spans="1:14" s="146" customFormat="1" ht="45.75" customHeight="1" x14ac:dyDescent="0.25">
      <c r="A188" s="180" t="s">
        <v>64</v>
      </c>
      <c r="B188" s="115">
        <f t="shared" si="14"/>
        <v>155</v>
      </c>
      <c r="C188" s="181" t="s">
        <v>154</v>
      </c>
      <c r="D188" s="205"/>
      <c r="E188" s="97"/>
      <c r="F188" s="265"/>
      <c r="G188" s="264"/>
      <c r="H188" s="182"/>
      <c r="I188" s="182"/>
      <c r="J188" s="182"/>
      <c r="K188" s="182"/>
    </row>
    <row r="189" spans="1:14" s="146" customFormat="1" ht="22.5" customHeight="1" x14ac:dyDescent="0.25">
      <c r="A189" s="180" t="s">
        <v>65</v>
      </c>
      <c r="B189" s="115">
        <f t="shared" si="14"/>
        <v>156</v>
      </c>
      <c r="C189" s="181" t="s">
        <v>155</v>
      </c>
      <c r="D189" s="205"/>
      <c r="E189" s="97"/>
      <c r="F189" s="265"/>
      <c r="G189" s="264"/>
      <c r="H189" s="182"/>
      <c r="I189" s="182"/>
      <c r="J189" s="182"/>
      <c r="K189" s="182"/>
    </row>
    <row r="190" spans="1:14" s="146" customFormat="1" ht="22.5" customHeight="1" thickBot="1" x14ac:dyDescent="0.3">
      <c r="A190" s="183" t="s">
        <v>102</v>
      </c>
      <c r="B190" s="115">
        <f t="shared" si="14"/>
        <v>157</v>
      </c>
      <c r="C190" s="184">
        <v>3040</v>
      </c>
      <c r="D190" s="210"/>
      <c r="E190" s="108"/>
      <c r="F190" s="266"/>
      <c r="G190" s="271"/>
      <c r="H190" s="191"/>
      <c r="I190" s="191"/>
      <c r="J190" s="191"/>
      <c r="K190" s="191"/>
    </row>
    <row r="191" spans="1:14" s="146" customFormat="1" ht="22.5" customHeight="1" thickBot="1" x14ac:dyDescent="0.3">
      <c r="A191" s="177" t="s">
        <v>113</v>
      </c>
      <c r="B191" s="115">
        <f t="shared" si="14"/>
        <v>158</v>
      </c>
      <c r="C191" s="178">
        <v>4000</v>
      </c>
      <c r="D191" s="105">
        <v>38541.5</v>
      </c>
      <c r="E191" s="105">
        <v>53591</v>
      </c>
      <c r="F191" s="230">
        <v>108171.1</v>
      </c>
      <c r="G191" s="262"/>
      <c r="H191" s="179"/>
      <c r="I191" s="179"/>
      <c r="J191" s="179"/>
      <c r="K191" s="179"/>
    </row>
    <row r="192" spans="1:14" s="146" customFormat="1" ht="22.5" customHeight="1" thickBot="1" x14ac:dyDescent="0.3">
      <c r="A192" s="177" t="s">
        <v>114</v>
      </c>
      <c r="B192" s="115">
        <f t="shared" si="14"/>
        <v>159</v>
      </c>
      <c r="C192" s="178">
        <v>5000</v>
      </c>
      <c r="D192" s="203"/>
      <c r="E192" s="204"/>
      <c r="F192" s="261">
        <f t="shared" ref="F192:F206" si="15">G192+H192+I192+J192</f>
        <v>0</v>
      </c>
      <c r="G192" s="262"/>
      <c r="H192" s="179"/>
      <c r="I192" s="179"/>
      <c r="J192" s="179"/>
      <c r="K192" s="179"/>
    </row>
    <row r="193" spans="1:11" s="146" customFormat="1" ht="32.25" customHeight="1" x14ac:dyDescent="0.25">
      <c r="A193" s="180" t="s">
        <v>66</v>
      </c>
      <c r="B193" s="115">
        <f t="shared" si="14"/>
        <v>160</v>
      </c>
      <c r="C193" s="181">
        <v>5010</v>
      </c>
      <c r="D193" s="205"/>
      <c r="E193" s="97"/>
      <c r="F193" s="277">
        <f t="shared" si="15"/>
        <v>0</v>
      </c>
      <c r="G193" s="264"/>
      <c r="H193" s="182"/>
      <c r="I193" s="182"/>
      <c r="J193" s="182"/>
      <c r="K193" s="182"/>
    </row>
    <row r="194" spans="1:11" s="192" customFormat="1" ht="22.5" customHeight="1" x14ac:dyDescent="0.25">
      <c r="A194" s="180" t="s">
        <v>67</v>
      </c>
      <c r="B194" s="115">
        <f t="shared" si="14"/>
        <v>161</v>
      </c>
      <c r="C194" s="181" t="s">
        <v>156</v>
      </c>
      <c r="D194" s="205"/>
      <c r="E194" s="97"/>
      <c r="F194" s="265">
        <f t="shared" si="15"/>
        <v>0</v>
      </c>
      <c r="G194" s="264"/>
      <c r="H194" s="182"/>
      <c r="I194" s="182"/>
      <c r="J194" s="182"/>
      <c r="K194" s="182"/>
    </row>
    <row r="195" spans="1:11" s="186" customFormat="1" ht="22.5" customHeight="1" x14ac:dyDescent="0.25">
      <c r="A195" s="180" t="s">
        <v>68</v>
      </c>
      <c r="B195" s="115">
        <f t="shared" si="14"/>
        <v>162</v>
      </c>
      <c r="C195" s="181" t="s">
        <v>157</v>
      </c>
      <c r="D195" s="205"/>
      <c r="E195" s="97"/>
      <c r="F195" s="265">
        <f t="shared" si="15"/>
        <v>0</v>
      </c>
      <c r="G195" s="264"/>
      <c r="H195" s="182"/>
      <c r="I195" s="182"/>
      <c r="J195" s="182"/>
      <c r="K195" s="182"/>
    </row>
    <row r="196" spans="1:11" s="186" customFormat="1" ht="22.5" customHeight="1" x14ac:dyDescent="0.25">
      <c r="A196" s="180" t="s">
        <v>69</v>
      </c>
      <c r="B196" s="115">
        <f t="shared" si="14"/>
        <v>163</v>
      </c>
      <c r="C196" s="181" t="s">
        <v>158</v>
      </c>
      <c r="D196" s="205"/>
      <c r="E196" s="97"/>
      <c r="F196" s="265">
        <f t="shared" si="15"/>
        <v>0</v>
      </c>
      <c r="G196" s="264"/>
      <c r="H196" s="182"/>
      <c r="I196" s="182"/>
      <c r="J196" s="182"/>
      <c r="K196" s="182"/>
    </row>
    <row r="197" spans="1:11" s="146" customFormat="1" ht="22.5" customHeight="1" x14ac:dyDescent="0.25">
      <c r="A197" s="180" t="s">
        <v>70</v>
      </c>
      <c r="B197" s="115">
        <f t="shared" si="14"/>
        <v>164</v>
      </c>
      <c r="C197" s="181">
        <v>5020</v>
      </c>
      <c r="D197" s="205"/>
      <c r="E197" s="97"/>
      <c r="F197" s="265">
        <f t="shared" si="15"/>
        <v>0</v>
      </c>
      <c r="G197" s="264"/>
      <c r="H197" s="182"/>
      <c r="I197" s="182"/>
      <c r="J197" s="182"/>
      <c r="K197" s="182"/>
    </row>
    <row r="198" spans="1:11" s="146" customFormat="1" ht="31.5" customHeight="1" x14ac:dyDescent="0.25">
      <c r="A198" s="180" t="s">
        <v>71</v>
      </c>
      <c r="B198" s="115">
        <f t="shared" si="14"/>
        <v>165</v>
      </c>
      <c r="C198" s="181">
        <v>5030</v>
      </c>
      <c r="D198" s="205"/>
      <c r="E198" s="97"/>
      <c r="F198" s="265">
        <f t="shared" si="15"/>
        <v>0</v>
      </c>
      <c r="G198" s="264"/>
      <c r="H198" s="182"/>
      <c r="I198" s="182"/>
      <c r="J198" s="182"/>
      <c r="K198" s="182"/>
    </row>
    <row r="199" spans="1:11" s="146" customFormat="1" ht="22.5" customHeight="1" x14ac:dyDescent="0.25">
      <c r="A199" s="180" t="s">
        <v>67</v>
      </c>
      <c r="B199" s="115">
        <f t="shared" si="14"/>
        <v>166</v>
      </c>
      <c r="C199" s="181" t="s">
        <v>159</v>
      </c>
      <c r="D199" s="205"/>
      <c r="E199" s="97"/>
      <c r="F199" s="265">
        <f t="shared" si="15"/>
        <v>0</v>
      </c>
      <c r="G199" s="264"/>
      <c r="H199" s="182"/>
      <c r="I199" s="182"/>
      <c r="J199" s="182"/>
      <c r="K199" s="182"/>
    </row>
    <row r="200" spans="1:11" s="146" customFormat="1" ht="22.5" customHeight="1" x14ac:dyDescent="0.25">
      <c r="A200" s="180" t="s">
        <v>68</v>
      </c>
      <c r="B200" s="115">
        <f t="shared" si="14"/>
        <v>167</v>
      </c>
      <c r="C200" s="181" t="s">
        <v>160</v>
      </c>
      <c r="D200" s="205"/>
      <c r="E200" s="97"/>
      <c r="F200" s="265">
        <f t="shared" si="15"/>
        <v>0</v>
      </c>
      <c r="G200" s="264"/>
      <c r="H200" s="182"/>
      <c r="I200" s="182"/>
      <c r="J200" s="182"/>
      <c r="K200" s="182"/>
    </row>
    <row r="201" spans="1:11" s="146" customFormat="1" ht="22.5" customHeight="1" x14ac:dyDescent="0.25">
      <c r="A201" s="180" t="s">
        <v>69</v>
      </c>
      <c r="B201" s="115">
        <f t="shared" si="14"/>
        <v>168</v>
      </c>
      <c r="C201" s="181" t="s">
        <v>161</v>
      </c>
      <c r="D201" s="205"/>
      <c r="E201" s="97"/>
      <c r="F201" s="265">
        <f t="shared" si="15"/>
        <v>0</v>
      </c>
      <c r="G201" s="264"/>
      <c r="H201" s="182"/>
      <c r="I201" s="182"/>
      <c r="J201" s="182"/>
      <c r="K201" s="182"/>
    </row>
    <row r="202" spans="1:11" s="146" customFormat="1" ht="22.5" customHeight="1" thickBot="1" x14ac:dyDescent="0.3">
      <c r="A202" s="180" t="s">
        <v>162</v>
      </c>
      <c r="B202" s="115">
        <f t="shared" si="14"/>
        <v>169</v>
      </c>
      <c r="C202" s="181">
        <v>5040</v>
      </c>
      <c r="D202" s="205"/>
      <c r="E202" s="97"/>
      <c r="F202" s="266">
        <f t="shared" si="15"/>
        <v>0</v>
      </c>
      <c r="G202" s="264"/>
      <c r="H202" s="182"/>
      <c r="I202" s="182"/>
      <c r="J202" s="182"/>
      <c r="K202" s="182"/>
    </row>
    <row r="203" spans="1:11" s="146" customFormat="1" ht="22.5" customHeight="1" thickBot="1" x14ac:dyDescent="0.3">
      <c r="A203" s="177" t="s">
        <v>115</v>
      </c>
      <c r="B203" s="115">
        <f t="shared" si="14"/>
        <v>170</v>
      </c>
      <c r="C203" s="178">
        <v>6000</v>
      </c>
      <c r="D203" s="203"/>
      <c r="E203" s="204"/>
      <c r="F203" s="261">
        <f t="shared" si="15"/>
        <v>0</v>
      </c>
      <c r="G203" s="262"/>
      <c r="H203" s="179"/>
      <c r="I203" s="179"/>
      <c r="J203" s="179"/>
      <c r="K203" s="179"/>
    </row>
    <row r="204" spans="1:11" s="146" customFormat="1" ht="22.5" customHeight="1" x14ac:dyDescent="0.25">
      <c r="A204" s="180" t="s">
        <v>72</v>
      </c>
      <c r="B204" s="115">
        <f t="shared" si="14"/>
        <v>171</v>
      </c>
      <c r="C204" s="181">
        <v>6010</v>
      </c>
      <c r="D204" s="205"/>
      <c r="E204" s="97"/>
      <c r="F204" s="263">
        <f t="shared" si="15"/>
        <v>0</v>
      </c>
      <c r="G204" s="264"/>
      <c r="H204" s="182"/>
      <c r="I204" s="182"/>
      <c r="J204" s="182"/>
      <c r="K204" s="182"/>
    </row>
    <row r="205" spans="1:11" s="146" customFormat="1" ht="27.75" customHeight="1" x14ac:dyDescent="0.25">
      <c r="A205" s="180" t="s">
        <v>73</v>
      </c>
      <c r="B205" s="115">
        <f t="shared" si="14"/>
        <v>172</v>
      </c>
      <c r="C205" s="181">
        <v>6020</v>
      </c>
      <c r="D205" s="205"/>
      <c r="E205" s="97"/>
      <c r="F205" s="265">
        <f t="shared" si="15"/>
        <v>0</v>
      </c>
      <c r="G205" s="264"/>
      <c r="H205" s="182"/>
      <c r="I205" s="182"/>
      <c r="J205" s="182"/>
      <c r="K205" s="182"/>
    </row>
    <row r="206" spans="1:11" s="146" customFormat="1" ht="44.25" customHeight="1" x14ac:dyDescent="0.25">
      <c r="A206" s="180" t="s">
        <v>116</v>
      </c>
      <c r="B206" s="115">
        <f t="shared" si="14"/>
        <v>173</v>
      </c>
      <c r="C206" s="181">
        <v>6030</v>
      </c>
      <c r="D206" s="205"/>
      <c r="E206" s="97"/>
      <c r="F206" s="265">
        <f t="shared" si="15"/>
        <v>0</v>
      </c>
      <c r="G206" s="264"/>
      <c r="H206" s="182"/>
      <c r="I206" s="182"/>
      <c r="J206" s="182"/>
      <c r="K206" s="182"/>
    </row>
    <row r="207" spans="1:11" s="146" customFormat="1" ht="31.5" customHeight="1" thickBot="1" x14ac:dyDescent="0.3">
      <c r="A207" s="183" t="s">
        <v>74</v>
      </c>
      <c r="B207" s="115">
        <f t="shared" si="14"/>
        <v>174</v>
      </c>
      <c r="C207" s="184">
        <v>6040</v>
      </c>
      <c r="D207" s="98" t="s">
        <v>197</v>
      </c>
      <c r="E207" s="98" t="s">
        <v>197</v>
      </c>
      <c r="F207" s="185" t="s">
        <v>197</v>
      </c>
      <c r="G207" s="267"/>
      <c r="H207" s="185"/>
      <c r="I207" s="185"/>
      <c r="J207" s="185"/>
      <c r="K207" s="185"/>
    </row>
    <row r="208" spans="1:11" s="146" customFormat="1" ht="22.5" customHeight="1" thickBot="1" x14ac:dyDescent="0.3">
      <c r="A208" s="177" t="s">
        <v>117</v>
      </c>
      <c r="B208" s="115">
        <f t="shared" si="14"/>
        <v>175</v>
      </c>
      <c r="C208" s="178">
        <v>7000</v>
      </c>
      <c r="D208" s="203"/>
      <c r="E208" s="204"/>
      <c r="F208" s="261">
        <f>G208+H208+I208+J208</f>
        <v>0</v>
      </c>
      <c r="G208" s="262"/>
      <c r="H208" s="179"/>
      <c r="I208" s="179"/>
      <c r="J208" s="179"/>
      <c r="K208" s="179"/>
    </row>
    <row r="209" spans="1:14" s="193" customFormat="1" ht="22.5" customHeight="1" x14ac:dyDescent="0.25">
      <c r="A209" s="187" t="s">
        <v>75</v>
      </c>
      <c r="B209" s="115">
        <f t="shared" si="14"/>
        <v>176</v>
      </c>
      <c r="C209" s="188">
        <v>7010</v>
      </c>
      <c r="D209" s="96"/>
      <c r="E209" s="96"/>
      <c r="F209" s="189"/>
      <c r="G209" s="268"/>
      <c r="H209" s="189"/>
      <c r="I209" s="189"/>
      <c r="J209" s="189"/>
      <c r="K209" s="189"/>
    </row>
    <row r="210" spans="1:14" s="193" customFormat="1" ht="22.5" customHeight="1" x14ac:dyDescent="0.25">
      <c r="A210" s="180" t="s">
        <v>76</v>
      </c>
      <c r="B210" s="115">
        <f t="shared" si="14"/>
        <v>177</v>
      </c>
      <c r="C210" s="181">
        <v>7020</v>
      </c>
      <c r="D210" s="97"/>
      <c r="E210" s="97"/>
      <c r="F210" s="182"/>
      <c r="G210" s="264"/>
      <c r="H210" s="182"/>
      <c r="I210" s="182"/>
      <c r="J210" s="182"/>
      <c r="K210" s="182"/>
    </row>
    <row r="211" spans="1:14" s="193" customFormat="1" ht="22.5" customHeight="1" x14ac:dyDescent="0.25">
      <c r="A211" s="180" t="s">
        <v>77</v>
      </c>
      <c r="B211" s="115">
        <f t="shared" si="14"/>
        <v>178</v>
      </c>
      <c r="C211" s="181">
        <v>7030</v>
      </c>
      <c r="D211" s="97"/>
      <c r="E211" s="97"/>
      <c r="F211" s="182"/>
      <c r="G211" s="264"/>
      <c r="H211" s="182"/>
      <c r="I211" s="182"/>
      <c r="J211" s="182"/>
      <c r="K211" s="182"/>
    </row>
    <row r="212" spans="1:14" s="22" customFormat="1" ht="22.5" customHeight="1" x14ac:dyDescent="0.25">
      <c r="A212" s="23" t="s">
        <v>78</v>
      </c>
      <c r="B212" s="53">
        <f t="shared" si="14"/>
        <v>179</v>
      </c>
      <c r="C212" s="20">
        <v>7040</v>
      </c>
      <c r="D212" s="97"/>
      <c r="E212" s="97"/>
      <c r="F212" s="182"/>
      <c r="G212" s="264"/>
      <c r="H212" s="182"/>
      <c r="I212" s="182"/>
      <c r="J212" s="182"/>
      <c r="K212" s="97"/>
    </row>
    <row r="213" spans="1:14" s="22" customFormat="1" ht="22.5" customHeight="1" thickBot="1" x14ac:dyDescent="0.3">
      <c r="A213" s="26" t="s">
        <v>79</v>
      </c>
      <c r="B213" s="53">
        <f t="shared" si="14"/>
        <v>180</v>
      </c>
      <c r="C213" s="21">
        <v>7050</v>
      </c>
      <c r="D213" s="98"/>
      <c r="E213" s="98"/>
      <c r="F213" s="185">
        <v>5000</v>
      </c>
      <c r="G213" s="267"/>
      <c r="H213" s="185"/>
      <c r="I213" s="185"/>
      <c r="J213" s="185"/>
      <c r="K213" s="98"/>
    </row>
    <row r="214" spans="1:14" s="22" customFormat="1" ht="22.5" customHeight="1" thickBot="1" x14ac:dyDescent="0.3">
      <c r="A214" s="29" t="s">
        <v>118</v>
      </c>
      <c r="B214" s="53">
        <f t="shared" si="14"/>
        <v>181</v>
      </c>
      <c r="C214" s="34">
        <v>8000</v>
      </c>
      <c r="D214" s="211"/>
      <c r="E214" s="109"/>
      <c r="F214" s="261">
        <f>G214+H214+I214+J214</f>
        <v>0</v>
      </c>
      <c r="G214" s="262"/>
      <c r="H214" s="278"/>
      <c r="I214" s="278"/>
      <c r="J214" s="278"/>
      <c r="K214" s="107"/>
    </row>
    <row r="215" spans="1:14" s="76" customFormat="1" ht="67.5" customHeight="1" x14ac:dyDescent="0.25">
      <c r="A215" s="24" t="s">
        <v>119</v>
      </c>
      <c r="B215" s="53">
        <f t="shared" si="14"/>
        <v>182</v>
      </c>
      <c r="C215" s="81">
        <v>8010</v>
      </c>
      <c r="D215" s="99">
        <v>493</v>
      </c>
      <c r="E215" s="197">
        <v>453.25</v>
      </c>
      <c r="F215" s="197">
        <v>466.75</v>
      </c>
      <c r="G215" s="197">
        <v>466.75</v>
      </c>
      <c r="H215" s="197">
        <v>466.75</v>
      </c>
      <c r="I215" s="197">
        <v>466.75</v>
      </c>
      <c r="J215" s="197">
        <v>466.75</v>
      </c>
      <c r="K215" s="110"/>
    </row>
    <row r="216" spans="1:14" s="22" customFormat="1" ht="22.5" customHeight="1" x14ac:dyDescent="0.25">
      <c r="A216" s="23" t="s">
        <v>80</v>
      </c>
      <c r="B216" s="53">
        <f t="shared" si="14"/>
        <v>183</v>
      </c>
      <c r="C216" s="35" t="s">
        <v>163</v>
      </c>
      <c r="D216" s="100">
        <v>1</v>
      </c>
      <c r="E216" s="100">
        <v>1</v>
      </c>
      <c r="F216" s="100">
        <v>1</v>
      </c>
      <c r="G216" s="100">
        <v>1</v>
      </c>
      <c r="H216" s="100">
        <v>1</v>
      </c>
      <c r="I216" s="100">
        <v>1</v>
      </c>
      <c r="J216" s="100">
        <v>1</v>
      </c>
      <c r="K216" s="97"/>
      <c r="M216" s="47"/>
    </row>
    <row r="217" spans="1:14" s="22" customFormat="1" ht="22.5" customHeight="1" x14ac:dyDescent="0.25">
      <c r="A217" s="23" t="s">
        <v>103</v>
      </c>
      <c r="B217" s="53">
        <f t="shared" si="14"/>
        <v>184</v>
      </c>
      <c r="C217" s="35" t="s">
        <v>164</v>
      </c>
      <c r="D217" s="100">
        <v>4</v>
      </c>
      <c r="E217" s="100">
        <v>3</v>
      </c>
      <c r="F217" s="100">
        <v>4</v>
      </c>
      <c r="G217" s="100">
        <v>4</v>
      </c>
      <c r="H217" s="100">
        <v>4</v>
      </c>
      <c r="I217" s="100">
        <v>4</v>
      </c>
      <c r="J217" s="100">
        <v>4</v>
      </c>
      <c r="K217" s="97"/>
      <c r="M217" s="194"/>
    </row>
    <row r="218" spans="1:14" s="19" customFormat="1" ht="22.5" customHeight="1" x14ac:dyDescent="0.25">
      <c r="A218" s="23" t="s">
        <v>81</v>
      </c>
      <c r="B218" s="53">
        <f t="shared" si="14"/>
        <v>185</v>
      </c>
      <c r="C218" s="35" t="s">
        <v>165</v>
      </c>
      <c r="D218" s="100">
        <v>127.5</v>
      </c>
      <c r="E218" s="212">
        <v>139.25</v>
      </c>
      <c r="F218" s="119">
        <v>153.5</v>
      </c>
      <c r="G218" s="119">
        <v>153.5</v>
      </c>
      <c r="H218" s="119">
        <v>153.5</v>
      </c>
      <c r="I218" s="119">
        <v>153.5</v>
      </c>
      <c r="J218" s="119">
        <v>153.5</v>
      </c>
      <c r="K218" s="97"/>
      <c r="M218" s="194"/>
    </row>
    <row r="219" spans="1:14" s="19" customFormat="1" ht="22.5" customHeight="1" x14ac:dyDescent="0.25">
      <c r="A219" s="23" t="s">
        <v>82</v>
      </c>
      <c r="B219" s="53">
        <f t="shared" si="14"/>
        <v>186</v>
      </c>
      <c r="C219" s="35" t="s">
        <v>166</v>
      </c>
      <c r="D219" s="100">
        <v>24</v>
      </c>
      <c r="E219" s="100">
        <v>35.5</v>
      </c>
      <c r="F219" s="100">
        <v>22</v>
      </c>
      <c r="G219" s="100">
        <v>22</v>
      </c>
      <c r="H219" s="100">
        <v>22</v>
      </c>
      <c r="I219" s="100">
        <v>22</v>
      </c>
      <c r="J219" s="100">
        <v>22</v>
      </c>
      <c r="K219" s="97"/>
      <c r="M219" s="194"/>
    </row>
    <row r="220" spans="1:14" s="22" customFormat="1" ht="22.5" customHeight="1" x14ac:dyDescent="0.25">
      <c r="A220" s="23" t="s">
        <v>83</v>
      </c>
      <c r="B220" s="53">
        <f t="shared" si="14"/>
        <v>187</v>
      </c>
      <c r="C220" s="35" t="s">
        <v>167</v>
      </c>
      <c r="D220" s="119">
        <v>214</v>
      </c>
      <c r="E220" s="100">
        <v>190.25</v>
      </c>
      <c r="F220" s="119">
        <v>208.75</v>
      </c>
      <c r="G220" s="119">
        <v>208.75</v>
      </c>
      <c r="H220" s="119">
        <v>208.75</v>
      </c>
      <c r="I220" s="119">
        <v>208.75</v>
      </c>
      <c r="J220" s="119">
        <v>208.75</v>
      </c>
      <c r="K220" s="97"/>
      <c r="M220" s="194"/>
    </row>
    <row r="221" spans="1:14" s="22" customFormat="1" ht="22.5" customHeight="1" x14ac:dyDescent="0.25">
      <c r="A221" s="23" t="s">
        <v>84</v>
      </c>
      <c r="B221" s="53">
        <f t="shared" si="14"/>
        <v>188</v>
      </c>
      <c r="C221" s="36" t="s">
        <v>168</v>
      </c>
      <c r="D221" s="100">
        <v>58</v>
      </c>
      <c r="E221" s="100">
        <v>33</v>
      </c>
      <c r="F221" s="100">
        <v>30.5</v>
      </c>
      <c r="G221" s="100">
        <v>30.5</v>
      </c>
      <c r="H221" s="100">
        <v>30.5</v>
      </c>
      <c r="I221" s="100">
        <v>30.5</v>
      </c>
      <c r="J221" s="100">
        <v>30.5</v>
      </c>
      <c r="K221" s="97"/>
      <c r="M221" s="194"/>
      <c r="N221" s="142"/>
    </row>
    <row r="222" spans="1:14" s="22" customFormat="1" ht="22.5" customHeight="1" thickBot="1" x14ac:dyDescent="0.3">
      <c r="A222" s="26" t="s">
        <v>85</v>
      </c>
      <c r="B222" s="53">
        <f t="shared" si="14"/>
        <v>189</v>
      </c>
      <c r="C222" s="36" t="s">
        <v>169</v>
      </c>
      <c r="D222" s="134">
        <v>64.5</v>
      </c>
      <c r="E222" s="213">
        <v>50.25</v>
      </c>
      <c r="F222" s="134">
        <v>47</v>
      </c>
      <c r="G222" s="134">
        <v>47</v>
      </c>
      <c r="H222" s="134">
        <v>47</v>
      </c>
      <c r="I222" s="134">
        <v>47</v>
      </c>
      <c r="J222" s="134">
        <v>47</v>
      </c>
      <c r="K222" s="98"/>
      <c r="N222" s="142"/>
    </row>
    <row r="223" spans="1:14" s="76" customFormat="1" ht="22.5" customHeight="1" thickBot="1" x14ac:dyDescent="0.3">
      <c r="A223" s="25" t="s">
        <v>86</v>
      </c>
      <c r="B223" s="53">
        <f t="shared" si="14"/>
        <v>190</v>
      </c>
      <c r="C223" s="33">
        <v>8020</v>
      </c>
      <c r="D223" s="279">
        <f>D132+D77</f>
        <v>87112.7</v>
      </c>
      <c r="E223" s="279">
        <v>90764.3</v>
      </c>
      <c r="F223" s="279">
        <f>F62+F77+F106+F132</f>
        <v>89384.6</v>
      </c>
      <c r="G223" s="279">
        <f>G62+G77+G106+G132</f>
        <v>21971.200000000001</v>
      </c>
      <c r="H223" s="279">
        <f>H62+H77+H106+H132</f>
        <v>22471.1</v>
      </c>
      <c r="I223" s="279">
        <f>I62+I77+I106+I132</f>
        <v>22471.1</v>
      </c>
      <c r="J223" s="279">
        <f>J62+J77+J106+J132</f>
        <v>22471.200000000001</v>
      </c>
      <c r="K223" s="111"/>
      <c r="M223" s="136"/>
      <c r="N223" s="195"/>
    </row>
    <row r="224" spans="1:14" s="22" customFormat="1" ht="22.5" customHeight="1" x14ac:dyDescent="0.25">
      <c r="A224" s="24" t="s">
        <v>80</v>
      </c>
      <c r="B224" s="53">
        <f t="shared" si="14"/>
        <v>191</v>
      </c>
      <c r="C224" s="35" t="s">
        <v>170</v>
      </c>
      <c r="D224" s="268">
        <v>622.9</v>
      </c>
      <c r="E224" s="140">
        <v>565.6</v>
      </c>
      <c r="F224" s="268">
        <v>390</v>
      </c>
      <c r="G224" s="280">
        <v>97.5</v>
      </c>
      <c r="H224" s="280">
        <v>97.5</v>
      </c>
      <c r="I224" s="280">
        <v>97.5</v>
      </c>
      <c r="J224" s="280">
        <v>97.5</v>
      </c>
      <c r="K224" s="96"/>
      <c r="M224" s="47">
        <f>G224+G225+G226+G227+G228+G229+G230</f>
        <v>21971.200000000001</v>
      </c>
      <c r="N224" s="142">
        <f>H224+H225+H226+H227+H228+H229+H230</f>
        <v>22471.1</v>
      </c>
    </row>
    <row r="225" spans="1:17" s="22" customFormat="1" ht="22.5" customHeight="1" x14ac:dyDescent="0.25">
      <c r="A225" s="24" t="s">
        <v>104</v>
      </c>
      <c r="B225" s="53">
        <f t="shared" si="14"/>
        <v>192</v>
      </c>
      <c r="C225" s="35" t="s">
        <v>171</v>
      </c>
      <c r="D225" s="268">
        <v>2388.8000000000002</v>
      </c>
      <c r="E225" s="140">
        <v>2082.6</v>
      </c>
      <c r="F225" s="268">
        <f>G225+H225+I225+J225</f>
        <v>1544.8</v>
      </c>
      <c r="G225" s="280">
        <v>386.2</v>
      </c>
      <c r="H225" s="280">
        <v>386.2</v>
      </c>
      <c r="I225" s="280">
        <v>386.2</v>
      </c>
      <c r="J225" s="280">
        <v>386.2</v>
      </c>
      <c r="K225" s="96"/>
      <c r="M225" s="142">
        <f>M224-G223</f>
        <v>0</v>
      </c>
      <c r="N225" s="142">
        <f>H223-N224</f>
        <v>0</v>
      </c>
      <c r="O225" s="142"/>
    </row>
    <row r="226" spans="1:17" s="22" customFormat="1" ht="22.5" customHeight="1" x14ac:dyDescent="0.25">
      <c r="A226" s="23" t="s">
        <v>81</v>
      </c>
      <c r="B226" s="53">
        <f t="shared" si="14"/>
        <v>193</v>
      </c>
      <c r="C226" s="35" t="s">
        <v>172</v>
      </c>
      <c r="D226" s="264">
        <v>18630.599999999999</v>
      </c>
      <c r="E226" s="140">
        <v>34755.599999999999</v>
      </c>
      <c r="F226" s="268">
        <f>G226+H226+I226+J226</f>
        <v>36615.599999999999</v>
      </c>
      <c r="G226" s="280">
        <v>8928.9</v>
      </c>
      <c r="H226" s="280">
        <v>9228.9</v>
      </c>
      <c r="I226" s="280">
        <v>9228.9</v>
      </c>
      <c r="J226" s="280">
        <v>9228.9</v>
      </c>
      <c r="K226" s="97"/>
      <c r="M226" s="47"/>
      <c r="N226" s="142"/>
      <c r="O226" s="47"/>
      <c r="P226" s="47"/>
    </row>
    <row r="227" spans="1:17" s="19" customFormat="1" ht="31.9" customHeight="1" x14ac:dyDescent="0.25">
      <c r="A227" s="23" t="s">
        <v>82</v>
      </c>
      <c r="B227" s="53">
        <f t="shared" si="14"/>
        <v>194</v>
      </c>
      <c r="C227" s="35" t="s">
        <v>173</v>
      </c>
      <c r="D227" s="264">
        <v>3750.8</v>
      </c>
      <c r="E227" s="140">
        <v>6542.7</v>
      </c>
      <c r="F227" s="268">
        <f>G227+H227+I227+J227</f>
        <v>6710.1</v>
      </c>
      <c r="G227" s="280">
        <v>1602.6</v>
      </c>
      <c r="H227" s="280">
        <v>1702.5</v>
      </c>
      <c r="I227" s="280">
        <v>1702.5</v>
      </c>
      <c r="J227" s="280">
        <v>1702.5</v>
      </c>
      <c r="K227" s="97"/>
      <c r="M227" s="46"/>
      <c r="N227" s="49">
        <f>F224+F225+F226+F227+F228+F229+F230</f>
        <v>89384.6</v>
      </c>
    </row>
    <row r="228" spans="1:17" s="22" customFormat="1" ht="22.5" customHeight="1" x14ac:dyDescent="0.25">
      <c r="A228" s="23" t="s">
        <v>83</v>
      </c>
      <c r="B228" s="53">
        <f t="shared" si="14"/>
        <v>195</v>
      </c>
      <c r="C228" s="35" t="s">
        <v>174</v>
      </c>
      <c r="D228" s="264">
        <v>22501.4</v>
      </c>
      <c r="E228" s="140">
        <v>33710</v>
      </c>
      <c r="F228" s="268">
        <f>G228+H228+I228+J228</f>
        <v>34230</v>
      </c>
      <c r="G228" s="280">
        <v>8482.5</v>
      </c>
      <c r="H228" s="280">
        <v>8582.5</v>
      </c>
      <c r="I228" s="280">
        <v>8582.5</v>
      </c>
      <c r="J228" s="280">
        <v>8582.5</v>
      </c>
      <c r="K228" s="97"/>
      <c r="M228" s="142"/>
      <c r="N228" s="47">
        <f>F223-N227</f>
        <v>0</v>
      </c>
      <c r="Q228" s="47"/>
    </row>
    <row r="229" spans="1:17" s="22" customFormat="1" ht="22.5" customHeight="1" x14ac:dyDescent="0.25">
      <c r="A229" s="23" t="s">
        <v>84</v>
      </c>
      <c r="B229" s="53">
        <f t="shared" si="14"/>
        <v>196</v>
      </c>
      <c r="C229" s="36" t="s">
        <v>175</v>
      </c>
      <c r="D229" s="264">
        <v>6007.6</v>
      </c>
      <c r="E229" s="140">
        <v>4792.3999999999996</v>
      </c>
      <c r="F229" s="268">
        <f>G229+H229+I229+J229</f>
        <v>3800</v>
      </c>
      <c r="G229" s="280">
        <v>950</v>
      </c>
      <c r="H229" s="280">
        <v>950</v>
      </c>
      <c r="I229" s="280">
        <v>950</v>
      </c>
      <c r="J229" s="280">
        <v>950</v>
      </c>
      <c r="K229" s="97"/>
      <c r="M229" s="142"/>
      <c r="N229" s="47"/>
    </row>
    <row r="230" spans="1:17" s="22" customFormat="1" ht="22.5" customHeight="1" thickBot="1" x14ac:dyDescent="0.3">
      <c r="A230" s="26" t="s">
        <v>85</v>
      </c>
      <c r="B230" s="53">
        <f t="shared" si="14"/>
        <v>197</v>
      </c>
      <c r="C230" s="36" t="s">
        <v>176</v>
      </c>
      <c r="D230" s="267">
        <v>4225.3</v>
      </c>
      <c r="E230" s="140">
        <v>8315.4</v>
      </c>
      <c r="F230" s="268">
        <f t="shared" ref="F230:F246" si="16">G230+H230+I230+J230</f>
        <v>6094.1</v>
      </c>
      <c r="G230" s="280">
        <v>1523.5</v>
      </c>
      <c r="H230" s="280">
        <v>1523.5</v>
      </c>
      <c r="I230" s="280">
        <v>1523.5</v>
      </c>
      <c r="J230" s="280">
        <v>1523.6</v>
      </c>
      <c r="K230" s="98"/>
    </row>
    <row r="231" spans="1:17" s="22" customFormat="1" ht="36.75" customHeight="1" thickBot="1" x14ac:dyDescent="0.3">
      <c r="A231" s="25" t="s">
        <v>192</v>
      </c>
      <c r="B231" s="53">
        <f t="shared" si="14"/>
        <v>198</v>
      </c>
      <c r="C231" s="33">
        <v>8030</v>
      </c>
      <c r="D231" s="235">
        <f>D223/D215/12</f>
        <v>14.724932386747803</v>
      </c>
      <c r="E231" s="235">
        <f>E223/E215/12</f>
        <v>16.687681559110132</v>
      </c>
      <c r="F231" s="235">
        <f>F223/F215/12</f>
        <v>15.95868594893769</v>
      </c>
      <c r="G231" s="235">
        <f>G223/G215/3</f>
        <v>15.690912337082665</v>
      </c>
      <c r="H231" s="235">
        <f>H223/H215/3</f>
        <v>16.047920014283161</v>
      </c>
      <c r="I231" s="235">
        <f>I223/I215/3</f>
        <v>16.047920014283161</v>
      </c>
      <c r="J231" s="235">
        <f>J223/J215/3</f>
        <v>16.047991430101767</v>
      </c>
      <c r="K231" s="105"/>
      <c r="M231" s="47"/>
    </row>
    <row r="232" spans="1:17" s="22" customFormat="1" ht="22.5" customHeight="1" x14ac:dyDescent="0.25">
      <c r="A232" s="24" t="s">
        <v>80</v>
      </c>
      <c r="B232" s="53">
        <f t="shared" si="14"/>
        <v>199</v>
      </c>
      <c r="C232" s="35" t="s">
        <v>177</v>
      </c>
      <c r="D232" s="268">
        <f>D224/12</f>
        <v>51.908333333333331</v>
      </c>
      <c r="E232" s="268">
        <f>E224/12</f>
        <v>47.133333333333333</v>
      </c>
      <c r="F232" s="268">
        <f>F224/12</f>
        <v>32.5</v>
      </c>
      <c r="G232" s="268">
        <f>G224/3</f>
        <v>32.5</v>
      </c>
      <c r="H232" s="268">
        <f>H224/3</f>
        <v>32.5</v>
      </c>
      <c r="I232" s="268">
        <f>I224/3</f>
        <v>32.5</v>
      </c>
      <c r="J232" s="268">
        <f>J224/3</f>
        <v>32.5</v>
      </c>
      <c r="K232" s="96"/>
    </row>
    <row r="233" spans="1:17" s="22" customFormat="1" ht="22.5" customHeight="1" x14ac:dyDescent="0.25">
      <c r="A233" s="24" t="s">
        <v>104</v>
      </c>
      <c r="B233" s="53">
        <f t="shared" si="14"/>
        <v>200</v>
      </c>
      <c r="C233" s="35" t="s">
        <v>178</v>
      </c>
      <c r="D233" s="268">
        <f>D225/D217/12</f>
        <v>49.766666666666673</v>
      </c>
      <c r="E233" s="268">
        <f>E225/D217/12</f>
        <v>43.387499999999996</v>
      </c>
      <c r="F233" s="268">
        <f t="shared" ref="F233:F238" si="17">F225/F217/12</f>
        <v>32.18333333333333</v>
      </c>
      <c r="G233" s="268">
        <f t="shared" ref="G233:G238" si="18">G225/3/G217</f>
        <v>32.18333333333333</v>
      </c>
      <c r="H233" s="268">
        <f>H225/3/H217</f>
        <v>32.18333333333333</v>
      </c>
      <c r="I233" s="268">
        <f t="shared" ref="H233:J238" si="19">I225/3/I217</f>
        <v>32.18333333333333</v>
      </c>
      <c r="J233" s="268">
        <f t="shared" si="19"/>
        <v>32.18333333333333</v>
      </c>
      <c r="K233" s="96"/>
    </row>
    <row r="234" spans="1:17" s="22" customFormat="1" ht="22.5" customHeight="1" x14ac:dyDescent="0.25">
      <c r="A234" s="23" t="s">
        <v>81</v>
      </c>
      <c r="B234" s="53">
        <f t="shared" si="14"/>
        <v>201</v>
      </c>
      <c r="C234" s="35" t="s">
        <v>179</v>
      </c>
      <c r="D234" s="268">
        <f>D226/D218/12</f>
        <v>12.17686274509804</v>
      </c>
      <c r="E234" s="268">
        <f>E226/E218/12</f>
        <v>20.799281867145421</v>
      </c>
      <c r="F234" s="268">
        <f>F226/F218/12</f>
        <v>19.87817589576547</v>
      </c>
      <c r="G234" s="268">
        <f t="shared" si="18"/>
        <v>19.389576547231268</v>
      </c>
      <c r="H234" s="268">
        <f t="shared" si="19"/>
        <v>20.041042345276871</v>
      </c>
      <c r="I234" s="268">
        <f t="shared" si="19"/>
        <v>20.041042345276871</v>
      </c>
      <c r="J234" s="268">
        <f t="shared" si="19"/>
        <v>20.041042345276871</v>
      </c>
      <c r="K234" s="97"/>
    </row>
    <row r="235" spans="1:17" s="19" customFormat="1" ht="22.5" customHeight="1" x14ac:dyDescent="0.25">
      <c r="A235" s="23" t="s">
        <v>82</v>
      </c>
      <c r="B235" s="53">
        <f t="shared" si="14"/>
        <v>202</v>
      </c>
      <c r="C235" s="35" t="s">
        <v>180</v>
      </c>
      <c r="D235" s="268">
        <f t="shared" ref="D235:E238" si="20">D227/D219/12</f>
        <v>13.02361111111111</v>
      </c>
      <c r="E235" s="268">
        <f t="shared" si="20"/>
        <v>15.358450704225353</v>
      </c>
      <c r="F235" s="268">
        <f t="shared" si="17"/>
        <v>25.417045454545455</v>
      </c>
      <c r="G235" s="268">
        <f t="shared" si="18"/>
        <v>24.281818181818178</v>
      </c>
      <c r="H235" s="268">
        <f t="shared" si="19"/>
        <v>25.795454545454547</v>
      </c>
      <c r="I235" s="268">
        <f t="shared" si="19"/>
        <v>25.795454545454547</v>
      </c>
      <c r="J235" s="268">
        <f t="shared" si="19"/>
        <v>25.795454545454547</v>
      </c>
      <c r="K235" s="97"/>
    </row>
    <row r="236" spans="1:17" s="22" customFormat="1" ht="22.5" customHeight="1" x14ac:dyDescent="0.25">
      <c r="A236" s="23" t="s">
        <v>83</v>
      </c>
      <c r="B236" s="53">
        <f t="shared" si="14"/>
        <v>203</v>
      </c>
      <c r="C236" s="35" t="s">
        <v>181</v>
      </c>
      <c r="D236" s="268">
        <f t="shared" si="20"/>
        <v>8.7622274143302175</v>
      </c>
      <c r="E236" s="268">
        <f t="shared" si="20"/>
        <v>14.765659220324133</v>
      </c>
      <c r="F236" s="268">
        <f t="shared" si="17"/>
        <v>13.664670658682633</v>
      </c>
      <c r="G236" s="268">
        <f t="shared" si="18"/>
        <v>13.544910179640718</v>
      </c>
      <c r="H236" s="268">
        <f t="shared" si="19"/>
        <v>13.704590818363274</v>
      </c>
      <c r="I236" s="268">
        <f t="shared" si="19"/>
        <v>13.704590818363274</v>
      </c>
      <c r="J236" s="268">
        <f t="shared" si="19"/>
        <v>13.704590818363274</v>
      </c>
      <c r="K236" s="97"/>
    </row>
    <row r="237" spans="1:17" s="22" customFormat="1" ht="22.5" customHeight="1" x14ac:dyDescent="0.25">
      <c r="A237" s="23" t="s">
        <v>84</v>
      </c>
      <c r="B237" s="53">
        <f t="shared" si="14"/>
        <v>204</v>
      </c>
      <c r="C237" s="36" t="s">
        <v>182</v>
      </c>
      <c r="D237" s="268">
        <f t="shared" si="20"/>
        <v>8.6316091954022998</v>
      </c>
      <c r="E237" s="268">
        <f t="shared" si="20"/>
        <v>12.102020202020201</v>
      </c>
      <c r="F237" s="268">
        <f t="shared" si="17"/>
        <v>10.382513661202186</v>
      </c>
      <c r="G237" s="268">
        <f t="shared" si="18"/>
        <v>10.382513661202186</v>
      </c>
      <c r="H237" s="268">
        <f t="shared" si="19"/>
        <v>10.382513661202186</v>
      </c>
      <c r="I237" s="268">
        <f t="shared" si="19"/>
        <v>10.382513661202186</v>
      </c>
      <c r="J237" s="268">
        <f t="shared" si="19"/>
        <v>10.382513661202186</v>
      </c>
      <c r="K237" s="97"/>
    </row>
    <row r="238" spans="1:17" s="76" customFormat="1" ht="28.9" customHeight="1" thickBot="1" x14ac:dyDescent="0.3">
      <c r="A238" s="26" t="s">
        <v>85</v>
      </c>
      <c r="B238" s="53">
        <f t="shared" si="14"/>
        <v>205</v>
      </c>
      <c r="C238" s="36" t="s">
        <v>183</v>
      </c>
      <c r="D238" s="268">
        <f t="shared" si="20"/>
        <v>5.4590439276485796</v>
      </c>
      <c r="E238" s="268">
        <f t="shared" si="20"/>
        <v>13.79004975124378</v>
      </c>
      <c r="F238" s="268">
        <f t="shared" si="17"/>
        <v>10.805141843971633</v>
      </c>
      <c r="G238" s="268">
        <f t="shared" si="18"/>
        <v>10.804964539007091</v>
      </c>
      <c r="H238" s="268">
        <f t="shared" si="19"/>
        <v>10.804964539007091</v>
      </c>
      <c r="I238" s="268">
        <f t="shared" si="19"/>
        <v>10.804964539007091</v>
      </c>
      <c r="J238" s="268">
        <f t="shared" si="19"/>
        <v>10.805673758865247</v>
      </c>
      <c r="K238" s="108"/>
    </row>
    <row r="239" spans="1:17" s="22" customFormat="1" ht="22.5" customHeight="1" thickBot="1" x14ac:dyDescent="0.3">
      <c r="A239" s="25" t="s">
        <v>87</v>
      </c>
      <c r="B239" s="53">
        <f t="shared" si="14"/>
        <v>206</v>
      </c>
      <c r="C239" s="33">
        <v>8040</v>
      </c>
      <c r="D239" s="235"/>
      <c r="E239" s="279"/>
      <c r="F239" s="261">
        <f t="shared" si="16"/>
        <v>0</v>
      </c>
      <c r="G239" s="279"/>
      <c r="H239" s="235"/>
      <c r="I239" s="279"/>
      <c r="J239" s="235"/>
      <c r="K239" s="105"/>
    </row>
    <row r="240" spans="1:17" s="22" customFormat="1" ht="22.5" customHeight="1" x14ac:dyDescent="0.25">
      <c r="A240" s="24" t="s">
        <v>80</v>
      </c>
      <c r="B240" s="53">
        <f t="shared" si="14"/>
        <v>207</v>
      </c>
      <c r="C240" s="35" t="s">
        <v>184</v>
      </c>
      <c r="D240" s="268"/>
      <c r="E240" s="189"/>
      <c r="F240" s="263">
        <f t="shared" si="16"/>
        <v>0</v>
      </c>
      <c r="G240" s="281"/>
      <c r="H240" s="268"/>
      <c r="I240" s="282"/>
      <c r="J240" s="268"/>
      <c r="K240" s="96"/>
    </row>
    <row r="241" spans="1:17" s="22" customFormat="1" ht="22.5" customHeight="1" x14ac:dyDescent="0.25">
      <c r="A241" s="23" t="s">
        <v>104</v>
      </c>
      <c r="B241" s="53">
        <f t="shared" si="14"/>
        <v>208</v>
      </c>
      <c r="C241" s="35" t="s">
        <v>185</v>
      </c>
      <c r="D241" s="264"/>
      <c r="E241" s="182"/>
      <c r="F241" s="265">
        <f t="shared" si="16"/>
        <v>0</v>
      </c>
      <c r="G241" s="283"/>
      <c r="H241" s="264"/>
      <c r="I241" s="284"/>
      <c r="J241" s="264"/>
      <c r="K241" s="97"/>
    </row>
    <row r="242" spans="1:17" s="22" customFormat="1" ht="22.5" customHeight="1" x14ac:dyDescent="0.25">
      <c r="A242" s="23" t="s">
        <v>81</v>
      </c>
      <c r="B242" s="53">
        <f t="shared" si="14"/>
        <v>209</v>
      </c>
      <c r="C242" s="35" t="s">
        <v>186</v>
      </c>
      <c r="D242" s="264"/>
      <c r="E242" s="182"/>
      <c r="F242" s="265">
        <f t="shared" si="16"/>
        <v>0</v>
      </c>
      <c r="G242" s="283"/>
      <c r="H242" s="264"/>
      <c r="I242" s="284"/>
      <c r="J242" s="264"/>
      <c r="K242" s="97"/>
    </row>
    <row r="243" spans="1:17" s="19" customFormat="1" ht="22.5" customHeight="1" x14ac:dyDescent="0.25">
      <c r="A243" s="23" t="s">
        <v>82</v>
      </c>
      <c r="B243" s="53">
        <f t="shared" si="14"/>
        <v>210</v>
      </c>
      <c r="C243" s="35" t="s">
        <v>187</v>
      </c>
      <c r="D243" s="264"/>
      <c r="E243" s="182"/>
      <c r="F243" s="265">
        <f t="shared" si="16"/>
        <v>0</v>
      </c>
      <c r="G243" s="283"/>
      <c r="H243" s="264"/>
      <c r="I243" s="284"/>
      <c r="J243" s="264"/>
      <c r="K243" s="97"/>
    </row>
    <row r="244" spans="1:17" s="22" customFormat="1" ht="22.5" customHeight="1" x14ac:dyDescent="0.25">
      <c r="A244" s="23" t="s">
        <v>83</v>
      </c>
      <c r="B244" s="53">
        <f t="shared" si="14"/>
        <v>211</v>
      </c>
      <c r="C244" s="35" t="s">
        <v>188</v>
      </c>
      <c r="D244" s="264"/>
      <c r="E244" s="182"/>
      <c r="F244" s="265">
        <f t="shared" si="16"/>
        <v>0</v>
      </c>
      <c r="G244" s="283"/>
      <c r="H244" s="264"/>
      <c r="I244" s="284"/>
      <c r="J244" s="264"/>
      <c r="K244" s="97"/>
    </row>
    <row r="245" spans="1:17" s="22" customFormat="1" ht="22.5" customHeight="1" x14ac:dyDescent="0.25">
      <c r="A245" s="23" t="s">
        <v>84</v>
      </c>
      <c r="B245" s="53">
        <f t="shared" si="14"/>
        <v>212</v>
      </c>
      <c r="C245" s="36" t="s">
        <v>189</v>
      </c>
      <c r="D245" s="264"/>
      <c r="E245" s="182"/>
      <c r="F245" s="265">
        <f t="shared" si="16"/>
        <v>0</v>
      </c>
      <c r="G245" s="283"/>
      <c r="H245" s="264"/>
      <c r="I245" s="284"/>
      <c r="J245" s="264"/>
      <c r="K245" s="97"/>
    </row>
    <row r="246" spans="1:17" s="22" customFormat="1" ht="22.5" customHeight="1" thickBot="1" x14ac:dyDescent="0.3">
      <c r="A246" s="39" t="s">
        <v>85</v>
      </c>
      <c r="B246" s="53">
        <f>B245+1</f>
        <v>213</v>
      </c>
      <c r="C246" s="215" t="s">
        <v>190</v>
      </c>
      <c r="D246" s="285"/>
      <c r="E246" s="286"/>
      <c r="F246" s="266">
        <f t="shared" si="16"/>
        <v>0</v>
      </c>
      <c r="G246" s="287"/>
      <c r="H246" s="285"/>
      <c r="I246" s="288"/>
      <c r="J246" s="285"/>
      <c r="K246" s="112"/>
    </row>
    <row r="247" spans="1:17" s="19" customFormat="1" ht="38.25" customHeight="1" x14ac:dyDescent="0.25">
      <c r="A247" s="37" t="s">
        <v>241</v>
      </c>
      <c r="B247" s="80"/>
      <c r="C247" s="38"/>
      <c r="D247" s="320"/>
      <c r="E247" s="320"/>
      <c r="F247" s="320"/>
      <c r="G247" s="82"/>
      <c r="H247" s="321" t="s">
        <v>243</v>
      </c>
      <c r="I247" s="321"/>
      <c r="J247" s="321"/>
      <c r="K247" s="82"/>
    </row>
    <row r="248" spans="1:17" ht="15" customHeight="1" x14ac:dyDescent="0.25">
      <c r="A248" s="5"/>
      <c r="B248" s="65"/>
      <c r="D248" s="289"/>
      <c r="E248" s="289"/>
      <c r="F248" s="289"/>
      <c r="G248" s="289"/>
      <c r="H248" s="289"/>
      <c r="I248" s="289"/>
      <c r="J248" s="289"/>
    </row>
    <row r="249" spans="1:17" ht="31.5" customHeight="1" x14ac:dyDescent="0.25">
      <c r="A249" s="37" t="s">
        <v>242</v>
      </c>
      <c r="B249" s="80"/>
      <c r="C249" s="38"/>
      <c r="D249" s="290"/>
      <c r="E249" s="290"/>
      <c r="F249" s="290"/>
      <c r="G249" s="290"/>
      <c r="H249" s="322" t="s">
        <v>244</v>
      </c>
      <c r="I249" s="323"/>
      <c r="J249" s="323"/>
    </row>
    <row r="250" spans="1:17" ht="21.75" customHeight="1" x14ac:dyDescent="0.25">
      <c r="A250" s="5"/>
      <c r="B250" s="65"/>
      <c r="D250" s="113"/>
      <c r="E250" s="113"/>
      <c r="F250" s="218"/>
      <c r="G250" s="218"/>
      <c r="H250" s="218"/>
      <c r="I250" s="218"/>
      <c r="J250" s="218"/>
    </row>
    <row r="251" spans="1:17" s="4" customFormat="1" ht="18.75" customHeight="1" x14ac:dyDescent="0.25">
      <c r="A251" s="5"/>
      <c r="B251" s="65"/>
      <c r="D251" s="113"/>
      <c r="E251" s="113"/>
      <c r="F251" s="218"/>
      <c r="G251" s="218"/>
      <c r="H251" s="324"/>
      <c r="I251" s="325"/>
      <c r="J251" s="218"/>
      <c r="L251" s="17"/>
      <c r="M251" s="17"/>
      <c r="N251" s="17"/>
      <c r="O251" s="17"/>
      <c r="P251" s="17"/>
      <c r="Q251" s="17"/>
    </row>
    <row r="252" spans="1:17" s="4" customFormat="1" x14ac:dyDescent="0.25">
      <c r="A252" s="5"/>
      <c r="B252" s="65"/>
      <c r="D252" s="113"/>
      <c r="E252" s="113"/>
      <c r="F252" s="218"/>
      <c r="G252" s="218"/>
      <c r="H252" s="219"/>
      <c r="I252" s="219"/>
      <c r="J252" s="218"/>
      <c r="L252" s="17"/>
      <c r="M252" s="17"/>
      <c r="N252" s="17"/>
      <c r="O252" s="17"/>
      <c r="P252" s="17"/>
      <c r="Q252" s="17"/>
    </row>
    <row r="253" spans="1:17" s="4" customFormat="1" x14ac:dyDescent="0.25">
      <c r="A253" s="5"/>
      <c r="B253" s="65"/>
      <c r="D253" s="113"/>
      <c r="E253" s="113"/>
      <c r="F253" s="218"/>
      <c r="G253" s="218"/>
      <c r="H253" s="218"/>
      <c r="I253" s="218"/>
      <c r="J253" s="218"/>
      <c r="L253" s="17"/>
      <c r="M253" s="17"/>
      <c r="N253" s="17"/>
      <c r="O253" s="17"/>
      <c r="P253" s="17"/>
      <c r="Q253" s="17"/>
    </row>
    <row r="254" spans="1:17" s="4" customFormat="1" x14ac:dyDescent="0.25">
      <c r="A254" s="5"/>
      <c r="B254" s="65"/>
      <c r="D254" s="113"/>
      <c r="E254" s="113"/>
      <c r="F254" s="218"/>
      <c r="G254" s="218"/>
      <c r="H254" s="218"/>
      <c r="I254" s="218"/>
      <c r="J254" s="218"/>
      <c r="L254" s="17"/>
      <c r="M254" s="17"/>
      <c r="N254" s="17"/>
      <c r="O254" s="17"/>
      <c r="P254" s="17"/>
      <c r="Q254" s="17"/>
    </row>
    <row r="255" spans="1:17" s="4" customFormat="1" x14ac:dyDescent="0.25">
      <c r="A255" s="5"/>
      <c r="B255" s="65"/>
      <c r="D255" s="113"/>
      <c r="E255" s="113"/>
      <c r="F255" s="218"/>
      <c r="G255" s="218"/>
      <c r="H255" s="218"/>
      <c r="I255" s="218"/>
      <c r="J255" s="218"/>
      <c r="L255" s="17"/>
      <c r="M255" s="17"/>
      <c r="N255" s="17"/>
      <c r="O255" s="17"/>
      <c r="P255" s="17"/>
      <c r="Q255" s="17"/>
    </row>
    <row r="256" spans="1:17" s="4" customFormat="1" x14ac:dyDescent="0.25">
      <c r="A256" s="5"/>
      <c r="B256" s="65"/>
      <c r="D256" s="113"/>
      <c r="E256" s="113"/>
      <c r="F256" s="218"/>
      <c r="G256" s="218"/>
      <c r="H256" s="218"/>
      <c r="I256" s="218"/>
      <c r="J256" s="218"/>
      <c r="L256" s="17"/>
      <c r="M256" s="17"/>
      <c r="N256" s="17"/>
      <c r="O256" s="17"/>
      <c r="P256" s="17"/>
      <c r="Q256" s="17"/>
    </row>
    <row r="257" spans="1:17" s="4" customFormat="1" x14ac:dyDescent="0.25">
      <c r="A257" s="5"/>
      <c r="B257" s="65"/>
      <c r="D257" s="113"/>
      <c r="E257" s="113"/>
      <c r="F257" s="218"/>
      <c r="G257" s="218"/>
      <c r="H257" s="218"/>
      <c r="I257" s="218"/>
      <c r="J257" s="218"/>
      <c r="L257" s="17"/>
      <c r="M257" s="17"/>
      <c r="N257" s="17"/>
      <c r="O257" s="17"/>
      <c r="P257" s="17"/>
      <c r="Q257" s="17"/>
    </row>
    <row r="258" spans="1:17" s="4" customFormat="1" x14ac:dyDescent="0.25">
      <c r="A258" s="5"/>
      <c r="B258" s="65"/>
      <c r="D258" s="113"/>
      <c r="E258" s="113"/>
      <c r="F258" s="218"/>
      <c r="G258" s="218"/>
      <c r="H258" s="218"/>
      <c r="I258" s="218"/>
      <c r="J258" s="218"/>
      <c r="L258" s="17"/>
      <c r="M258" s="17"/>
      <c r="N258" s="17"/>
      <c r="O258" s="17"/>
      <c r="P258" s="17"/>
      <c r="Q258" s="17"/>
    </row>
    <row r="259" spans="1:17" s="4" customFormat="1" x14ac:dyDescent="0.25">
      <c r="A259" s="5"/>
      <c r="B259" s="65"/>
      <c r="D259" s="113"/>
      <c r="E259" s="113"/>
      <c r="F259" s="218"/>
      <c r="G259" s="218"/>
      <c r="H259" s="218"/>
      <c r="I259" s="218"/>
      <c r="J259" s="218"/>
      <c r="L259" s="17"/>
      <c r="M259" s="17"/>
      <c r="N259" s="17"/>
      <c r="O259" s="17"/>
      <c r="P259" s="17"/>
      <c r="Q259" s="17"/>
    </row>
    <row r="260" spans="1:17" s="4" customFormat="1" x14ac:dyDescent="0.25">
      <c r="A260" s="5"/>
      <c r="B260" s="65"/>
      <c r="D260" s="113"/>
      <c r="E260" s="113"/>
      <c r="F260" s="218"/>
      <c r="G260" s="218"/>
      <c r="H260" s="218"/>
      <c r="I260" s="218"/>
      <c r="J260" s="218"/>
      <c r="L260" s="17"/>
      <c r="M260" s="17"/>
      <c r="N260" s="17"/>
      <c r="O260" s="17"/>
      <c r="P260" s="17"/>
      <c r="Q260" s="17"/>
    </row>
    <row r="261" spans="1:17" s="4" customFormat="1" x14ac:dyDescent="0.25">
      <c r="A261" s="5"/>
      <c r="B261" s="65"/>
      <c r="D261" s="113"/>
      <c r="E261" s="113"/>
      <c r="F261" s="218"/>
      <c r="G261" s="218"/>
      <c r="H261" s="218"/>
      <c r="I261" s="218"/>
      <c r="J261" s="218"/>
      <c r="L261" s="17"/>
      <c r="M261" s="17"/>
      <c r="N261" s="17"/>
      <c r="O261" s="17"/>
      <c r="P261" s="17"/>
      <c r="Q261" s="17"/>
    </row>
    <row r="262" spans="1:17" s="4" customFormat="1" x14ac:dyDescent="0.25">
      <c r="A262" s="5"/>
      <c r="B262" s="65"/>
      <c r="D262" s="113"/>
      <c r="E262" s="113"/>
      <c r="F262" s="218"/>
      <c r="G262" s="218"/>
      <c r="H262" s="218"/>
      <c r="I262" s="218"/>
      <c r="J262" s="218"/>
      <c r="L262" s="17"/>
      <c r="M262" s="17"/>
      <c r="N262" s="17"/>
      <c r="O262" s="17"/>
      <c r="P262" s="17"/>
      <c r="Q262" s="17"/>
    </row>
    <row r="263" spans="1:17" s="4" customFormat="1" x14ac:dyDescent="0.25">
      <c r="A263" s="5"/>
      <c r="B263" s="65"/>
      <c r="D263" s="113"/>
      <c r="E263" s="113"/>
      <c r="F263" s="218"/>
      <c r="G263" s="218"/>
      <c r="H263" s="218"/>
      <c r="I263" s="218"/>
      <c r="J263" s="218"/>
      <c r="L263" s="17"/>
      <c r="M263" s="17"/>
      <c r="N263" s="17"/>
      <c r="O263" s="17"/>
      <c r="P263" s="17"/>
      <c r="Q263" s="17"/>
    </row>
    <row r="264" spans="1:17" s="4" customFormat="1" x14ac:dyDescent="0.25">
      <c r="A264" s="5"/>
      <c r="B264" s="65"/>
      <c r="D264" s="113"/>
      <c r="E264" s="113"/>
      <c r="F264" s="218"/>
      <c r="G264" s="218"/>
      <c r="H264" s="218"/>
      <c r="I264" s="218"/>
      <c r="J264" s="218"/>
      <c r="L264" s="17"/>
      <c r="M264" s="17"/>
      <c r="N264" s="17"/>
      <c r="O264" s="17"/>
      <c r="P264" s="17"/>
      <c r="Q264" s="17"/>
    </row>
    <row r="265" spans="1:17" s="4" customFormat="1" x14ac:dyDescent="0.25">
      <c r="A265" s="5"/>
      <c r="B265" s="65"/>
      <c r="D265" s="113"/>
      <c r="E265" s="113"/>
      <c r="F265" s="218"/>
      <c r="G265" s="218"/>
      <c r="H265" s="218"/>
      <c r="I265" s="218"/>
      <c r="J265" s="218"/>
      <c r="L265" s="17"/>
      <c r="M265" s="17"/>
      <c r="N265" s="17"/>
      <c r="O265" s="17"/>
      <c r="P265" s="17"/>
      <c r="Q265" s="17"/>
    </row>
    <row r="266" spans="1:17" s="4" customFormat="1" x14ac:dyDescent="0.25">
      <c r="A266" s="5"/>
      <c r="B266" s="65"/>
      <c r="D266" s="113"/>
      <c r="E266" s="113"/>
      <c r="F266" s="218"/>
      <c r="G266" s="218"/>
      <c r="H266" s="218"/>
      <c r="I266" s="218"/>
      <c r="J266" s="218"/>
      <c r="L266" s="17"/>
      <c r="M266" s="17"/>
      <c r="N266" s="17"/>
      <c r="O266" s="17"/>
      <c r="P266" s="17"/>
      <c r="Q266" s="17"/>
    </row>
    <row r="267" spans="1:17" s="4" customFormat="1" x14ac:dyDescent="0.25">
      <c r="A267" s="5"/>
      <c r="B267" s="65"/>
      <c r="D267" s="113"/>
      <c r="E267" s="113"/>
      <c r="F267" s="218"/>
      <c r="G267" s="218"/>
      <c r="H267" s="218"/>
      <c r="I267" s="218"/>
      <c r="J267" s="218"/>
      <c r="L267" s="17"/>
      <c r="M267" s="17"/>
      <c r="N267" s="17"/>
      <c r="O267" s="17"/>
      <c r="P267" s="17"/>
      <c r="Q267" s="17"/>
    </row>
    <row r="268" spans="1:17" s="4" customFormat="1" x14ac:dyDescent="0.25">
      <c r="A268" s="5"/>
      <c r="B268" s="65"/>
      <c r="D268" s="113"/>
      <c r="E268" s="113"/>
      <c r="F268" s="218"/>
      <c r="G268" s="218"/>
      <c r="H268" s="218"/>
      <c r="I268" s="218"/>
      <c r="J268" s="218"/>
      <c r="L268" s="17"/>
      <c r="M268" s="17"/>
      <c r="N268" s="17"/>
      <c r="O268" s="17"/>
      <c r="P268" s="17"/>
      <c r="Q268" s="17"/>
    </row>
    <row r="269" spans="1:17" s="4" customFormat="1" x14ac:dyDescent="0.25">
      <c r="A269" s="5"/>
      <c r="B269" s="65"/>
      <c r="D269" s="113"/>
      <c r="E269" s="113"/>
      <c r="F269" s="218"/>
      <c r="G269" s="218"/>
      <c r="H269" s="218"/>
      <c r="I269" s="218"/>
      <c r="J269" s="218"/>
      <c r="L269" s="17"/>
      <c r="M269" s="17"/>
      <c r="N269" s="17"/>
      <c r="O269" s="17"/>
      <c r="P269" s="17"/>
      <c r="Q269" s="17"/>
    </row>
    <row r="270" spans="1:17" s="4" customFormat="1" x14ac:dyDescent="0.25">
      <c r="A270" s="5"/>
      <c r="B270" s="65"/>
      <c r="D270" s="113"/>
      <c r="E270" s="113"/>
      <c r="F270" s="218"/>
      <c r="G270" s="218"/>
      <c r="H270" s="218"/>
      <c r="I270" s="218"/>
      <c r="J270" s="218"/>
      <c r="L270" s="17"/>
      <c r="M270" s="17"/>
      <c r="N270" s="17"/>
      <c r="O270" s="17"/>
      <c r="P270" s="17"/>
      <c r="Q270" s="17"/>
    </row>
    <row r="271" spans="1:17" s="4" customFormat="1" x14ac:dyDescent="0.25">
      <c r="A271" s="5"/>
      <c r="B271" s="65"/>
      <c r="D271" s="113"/>
      <c r="E271" s="113"/>
      <c r="F271" s="218"/>
      <c r="G271" s="218"/>
      <c r="H271" s="218"/>
      <c r="I271" s="218"/>
      <c r="J271" s="218"/>
      <c r="L271" s="17"/>
      <c r="M271" s="17"/>
      <c r="N271" s="17"/>
      <c r="O271" s="17"/>
      <c r="P271" s="17"/>
      <c r="Q271" s="17"/>
    </row>
    <row r="272" spans="1:17" s="4" customFormat="1" x14ac:dyDescent="0.25">
      <c r="A272" s="5"/>
      <c r="B272" s="65"/>
      <c r="D272" s="113"/>
      <c r="E272" s="113"/>
      <c r="F272" s="218"/>
      <c r="G272" s="218"/>
      <c r="H272" s="218"/>
      <c r="I272" s="218"/>
      <c r="J272" s="218"/>
      <c r="L272" s="17"/>
      <c r="M272" s="17"/>
      <c r="N272" s="17"/>
      <c r="O272" s="17"/>
      <c r="P272" s="17"/>
      <c r="Q272" s="17"/>
    </row>
    <row r="273" spans="1:17" s="4" customFormat="1" x14ac:dyDescent="0.25">
      <c r="A273" s="5"/>
      <c r="B273" s="65"/>
      <c r="D273" s="113"/>
      <c r="E273" s="113"/>
      <c r="F273" s="218"/>
      <c r="G273" s="218"/>
      <c r="H273" s="218"/>
      <c r="I273" s="218"/>
      <c r="J273" s="218"/>
      <c r="L273" s="17"/>
      <c r="M273" s="17"/>
      <c r="N273" s="17"/>
      <c r="O273" s="17"/>
      <c r="P273" s="17"/>
      <c r="Q273" s="17"/>
    </row>
    <row r="274" spans="1:17" s="4" customFormat="1" x14ac:dyDescent="0.25">
      <c r="A274" s="5"/>
      <c r="B274" s="65"/>
      <c r="D274" s="113"/>
      <c r="E274" s="113"/>
      <c r="F274" s="218"/>
      <c r="G274" s="218"/>
      <c r="H274" s="218"/>
      <c r="I274" s="218"/>
      <c r="J274" s="218"/>
      <c r="L274" s="17"/>
      <c r="M274" s="17"/>
      <c r="N274" s="17"/>
      <c r="O274" s="17"/>
      <c r="P274" s="17"/>
      <c r="Q274" s="17"/>
    </row>
    <row r="275" spans="1:17" s="4" customFormat="1" x14ac:dyDescent="0.25">
      <c r="A275" s="5"/>
      <c r="B275" s="65"/>
      <c r="D275" s="113"/>
      <c r="E275" s="113"/>
      <c r="F275" s="218"/>
      <c r="G275" s="218"/>
      <c r="H275" s="218"/>
      <c r="I275" s="218"/>
      <c r="J275" s="218"/>
      <c r="L275" s="17"/>
      <c r="M275" s="17"/>
      <c r="N275" s="17"/>
      <c r="O275" s="17"/>
      <c r="P275" s="17"/>
      <c r="Q275" s="17"/>
    </row>
    <row r="276" spans="1:17" s="4" customFormat="1" x14ac:dyDescent="0.25">
      <c r="A276" s="5"/>
      <c r="B276" s="65"/>
      <c r="D276" s="113"/>
      <c r="E276" s="113"/>
      <c r="F276" s="218"/>
      <c r="G276" s="218"/>
      <c r="H276" s="218"/>
      <c r="I276" s="218"/>
      <c r="J276" s="218"/>
      <c r="L276" s="17"/>
      <c r="M276" s="17"/>
      <c r="N276" s="17"/>
      <c r="O276" s="17"/>
      <c r="P276" s="17"/>
      <c r="Q276" s="17"/>
    </row>
    <row r="277" spans="1:17" s="4" customFormat="1" x14ac:dyDescent="0.25">
      <c r="A277" s="5"/>
      <c r="B277" s="65"/>
      <c r="D277" s="113"/>
      <c r="E277" s="113"/>
      <c r="F277" s="218"/>
      <c r="G277" s="218"/>
      <c r="H277" s="218"/>
      <c r="I277" s="218"/>
      <c r="J277" s="218"/>
      <c r="L277" s="17"/>
      <c r="M277" s="17"/>
      <c r="N277" s="17"/>
      <c r="O277" s="17"/>
      <c r="P277" s="17"/>
      <c r="Q277" s="17"/>
    </row>
    <row r="278" spans="1:17" s="4" customFormat="1" x14ac:dyDescent="0.25">
      <c r="A278" s="5"/>
      <c r="B278" s="65"/>
      <c r="D278" s="113"/>
      <c r="E278" s="113"/>
      <c r="F278" s="218"/>
      <c r="G278" s="218"/>
      <c r="H278" s="218"/>
      <c r="I278" s="218"/>
      <c r="J278" s="218"/>
      <c r="L278" s="17"/>
      <c r="M278" s="17"/>
      <c r="N278" s="17"/>
      <c r="O278" s="17"/>
      <c r="P278" s="17"/>
      <c r="Q278" s="17"/>
    </row>
    <row r="279" spans="1:17" s="4" customFormat="1" x14ac:dyDescent="0.25">
      <c r="A279" s="5"/>
      <c r="B279" s="65"/>
      <c r="D279" s="113"/>
      <c r="E279" s="113"/>
      <c r="F279" s="218"/>
      <c r="G279" s="218"/>
      <c r="H279" s="218"/>
      <c r="I279" s="218"/>
      <c r="J279" s="218"/>
      <c r="L279" s="17"/>
      <c r="M279" s="17"/>
      <c r="N279" s="17"/>
      <c r="O279" s="17"/>
      <c r="P279" s="17"/>
      <c r="Q279" s="17"/>
    </row>
    <row r="280" spans="1:17" s="4" customFormat="1" x14ac:dyDescent="0.25">
      <c r="A280" s="5"/>
      <c r="B280" s="65"/>
      <c r="D280" s="113"/>
      <c r="E280" s="113"/>
      <c r="F280" s="218"/>
      <c r="G280" s="218"/>
      <c r="H280" s="218"/>
      <c r="I280" s="218"/>
      <c r="J280" s="218"/>
      <c r="L280" s="17"/>
      <c r="M280" s="17"/>
      <c r="N280" s="17"/>
      <c r="O280" s="17"/>
      <c r="P280" s="17"/>
      <c r="Q280" s="17"/>
    </row>
    <row r="281" spans="1:17" s="4" customFormat="1" x14ac:dyDescent="0.25">
      <c r="A281" s="5"/>
      <c r="B281" s="65"/>
      <c r="D281" s="113"/>
      <c r="E281" s="113"/>
      <c r="F281" s="218"/>
      <c r="G281" s="218"/>
      <c r="H281" s="218"/>
      <c r="I281" s="218"/>
      <c r="J281" s="218"/>
      <c r="L281" s="17"/>
      <c r="M281" s="17"/>
      <c r="N281" s="17"/>
      <c r="O281" s="17"/>
      <c r="P281" s="17"/>
      <c r="Q281" s="17"/>
    </row>
    <row r="282" spans="1:17" s="4" customFormat="1" x14ac:dyDescent="0.25">
      <c r="A282" s="5"/>
      <c r="B282" s="65"/>
      <c r="D282" s="113"/>
      <c r="E282" s="113"/>
      <c r="F282" s="218"/>
      <c r="G282" s="218"/>
      <c r="H282" s="218"/>
      <c r="I282" s="218"/>
      <c r="J282" s="218"/>
      <c r="L282" s="17"/>
      <c r="M282" s="17"/>
      <c r="N282" s="17"/>
      <c r="O282" s="17"/>
      <c r="P282" s="17"/>
      <c r="Q282" s="17"/>
    </row>
    <row r="283" spans="1:17" s="4" customFormat="1" x14ac:dyDescent="0.25">
      <c r="A283" s="5"/>
      <c r="B283" s="65"/>
      <c r="D283" s="113"/>
      <c r="E283" s="113"/>
      <c r="F283" s="218"/>
      <c r="G283" s="218"/>
      <c r="H283" s="218"/>
      <c r="I283" s="218"/>
      <c r="J283" s="218"/>
      <c r="L283" s="17"/>
      <c r="M283" s="17"/>
      <c r="N283" s="17"/>
      <c r="O283" s="17"/>
      <c r="P283" s="17"/>
      <c r="Q283" s="17"/>
    </row>
    <row r="284" spans="1:17" s="4" customFormat="1" x14ac:dyDescent="0.25">
      <c r="A284" s="5"/>
      <c r="B284" s="65"/>
      <c r="D284" s="113"/>
      <c r="E284" s="113"/>
      <c r="F284" s="218"/>
      <c r="G284" s="218"/>
      <c r="H284" s="218"/>
      <c r="I284" s="218"/>
      <c r="J284" s="218"/>
      <c r="L284" s="17"/>
      <c r="M284" s="17"/>
      <c r="N284" s="17"/>
      <c r="O284" s="17"/>
      <c r="P284" s="17"/>
      <c r="Q284" s="17"/>
    </row>
    <row r="285" spans="1:17" s="4" customFormat="1" x14ac:dyDescent="0.25">
      <c r="A285" s="5"/>
      <c r="B285" s="65"/>
      <c r="D285" s="113"/>
      <c r="E285" s="113"/>
      <c r="F285" s="218"/>
      <c r="G285" s="218"/>
      <c r="H285" s="218"/>
      <c r="I285" s="218"/>
      <c r="J285" s="218"/>
      <c r="L285" s="17"/>
      <c r="M285" s="17"/>
      <c r="N285" s="17"/>
      <c r="O285" s="17"/>
      <c r="P285" s="17"/>
      <c r="Q285" s="17"/>
    </row>
    <row r="286" spans="1:17" s="4" customFormat="1" x14ac:dyDescent="0.25">
      <c r="A286" s="5"/>
      <c r="B286" s="65"/>
      <c r="D286" s="113"/>
      <c r="E286" s="113"/>
      <c r="F286" s="218"/>
      <c r="G286" s="218"/>
      <c r="H286" s="218"/>
      <c r="I286" s="218"/>
      <c r="J286" s="218"/>
      <c r="L286" s="17"/>
      <c r="M286" s="17"/>
      <c r="N286" s="17"/>
      <c r="O286" s="17"/>
      <c r="P286" s="17"/>
      <c r="Q286" s="17"/>
    </row>
    <row r="287" spans="1:17" s="4" customFormat="1" x14ac:dyDescent="0.25">
      <c r="A287" s="5"/>
      <c r="B287" s="65"/>
      <c r="D287" s="113"/>
      <c r="E287" s="113"/>
      <c r="F287" s="218"/>
      <c r="G287" s="218"/>
      <c r="H287" s="218"/>
      <c r="I287" s="218"/>
      <c r="J287" s="218"/>
      <c r="L287" s="17"/>
      <c r="M287" s="17"/>
      <c r="N287" s="17"/>
      <c r="O287" s="17"/>
      <c r="P287" s="17"/>
      <c r="Q287" s="17"/>
    </row>
    <row r="288" spans="1:17" s="4" customFormat="1" x14ac:dyDescent="0.25">
      <c r="A288" s="6"/>
      <c r="B288" s="65"/>
      <c r="D288" s="114"/>
      <c r="E288" s="114"/>
      <c r="F288" s="219"/>
      <c r="G288" s="219"/>
      <c r="H288" s="219"/>
      <c r="I288" s="219"/>
      <c r="J288" s="219"/>
      <c r="L288" s="17"/>
      <c r="M288" s="17"/>
      <c r="N288" s="17"/>
      <c r="O288" s="17"/>
      <c r="P288" s="17"/>
      <c r="Q288" s="17"/>
    </row>
    <row r="289" spans="1:17" s="4" customFormat="1" x14ac:dyDescent="0.25">
      <c r="A289" s="6"/>
      <c r="B289" s="65"/>
      <c r="D289" s="114"/>
      <c r="E289" s="114"/>
      <c r="F289" s="219"/>
      <c r="G289" s="219"/>
      <c r="H289" s="219"/>
      <c r="I289" s="219"/>
      <c r="J289" s="219"/>
      <c r="L289" s="17"/>
      <c r="M289" s="17"/>
      <c r="N289" s="17"/>
      <c r="O289" s="17"/>
      <c r="P289" s="17"/>
      <c r="Q289" s="17"/>
    </row>
    <row r="290" spans="1:17" s="4" customFormat="1" x14ac:dyDescent="0.25">
      <c r="A290" s="6"/>
      <c r="B290" s="65"/>
      <c r="D290" s="114"/>
      <c r="E290" s="114"/>
      <c r="F290" s="219"/>
      <c r="G290" s="219"/>
      <c r="H290" s="219"/>
      <c r="I290" s="219"/>
      <c r="J290" s="219"/>
      <c r="L290" s="17"/>
      <c r="M290" s="17"/>
      <c r="N290" s="17"/>
      <c r="O290" s="17"/>
      <c r="P290" s="17"/>
      <c r="Q290" s="17"/>
    </row>
    <row r="291" spans="1:17" s="4" customFormat="1" x14ac:dyDescent="0.25">
      <c r="A291" s="6"/>
      <c r="B291" s="65"/>
      <c r="D291" s="114"/>
      <c r="E291" s="114"/>
      <c r="F291" s="219"/>
      <c r="G291" s="219"/>
      <c r="H291" s="219"/>
      <c r="I291" s="219"/>
      <c r="J291" s="219"/>
      <c r="L291" s="17"/>
      <c r="M291" s="17"/>
      <c r="N291" s="17"/>
      <c r="O291" s="17"/>
      <c r="P291" s="17"/>
      <c r="Q291" s="17"/>
    </row>
    <row r="292" spans="1:17" s="4" customFormat="1" x14ac:dyDescent="0.25">
      <c r="A292" s="6"/>
      <c r="B292" s="65"/>
      <c r="D292" s="114"/>
      <c r="E292" s="114"/>
      <c r="F292" s="219"/>
      <c r="G292" s="219"/>
      <c r="H292" s="219"/>
      <c r="I292" s="219"/>
      <c r="J292" s="219"/>
      <c r="L292" s="17"/>
      <c r="M292" s="17"/>
      <c r="N292" s="17"/>
      <c r="O292" s="17"/>
      <c r="P292" s="17"/>
      <c r="Q292" s="17"/>
    </row>
    <row r="293" spans="1:17" s="4" customFormat="1" x14ac:dyDescent="0.25">
      <c r="A293" s="6"/>
      <c r="B293" s="65"/>
      <c r="D293" s="114"/>
      <c r="E293" s="114"/>
      <c r="F293" s="219"/>
      <c r="G293" s="219"/>
      <c r="H293" s="219"/>
      <c r="I293" s="219"/>
      <c r="J293" s="219"/>
      <c r="L293" s="17"/>
      <c r="M293" s="17"/>
      <c r="N293" s="17"/>
      <c r="O293" s="17"/>
      <c r="P293" s="17"/>
      <c r="Q293" s="17"/>
    </row>
    <row r="294" spans="1:17" s="4" customFormat="1" x14ac:dyDescent="0.25">
      <c r="A294" s="6"/>
      <c r="B294" s="65"/>
      <c r="D294" s="114"/>
      <c r="E294" s="114"/>
      <c r="F294" s="219"/>
      <c r="G294" s="219"/>
      <c r="H294" s="219"/>
      <c r="I294" s="219"/>
      <c r="J294" s="219"/>
      <c r="L294" s="17"/>
      <c r="M294" s="17"/>
      <c r="N294" s="17"/>
      <c r="O294" s="17"/>
      <c r="P294" s="17"/>
      <c r="Q294" s="17"/>
    </row>
    <row r="295" spans="1:17" s="4" customFormat="1" x14ac:dyDescent="0.25">
      <c r="A295" s="6"/>
      <c r="B295" s="65"/>
      <c r="D295" s="114"/>
      <c r="E295" s="114"/>
      <c r="F295" s="219"/>
      <c r="G295" s="219"/>
      <c r="H295" s="219"/>
      <c r="I295" s="219"/>
      <c r="J295" s="219"/>
      <c r="L295" s="17"/>
      <c r="M295" s="17"/>
      <c r="N295" s="17"/>
      <c r="O295" s="17"/>
      <c r="P295" s="17"/>
      <c r="Q295" s="17"/>
    </row>
    <row r="296" spans="1:17" s="4" customFormat="1" x14ac:dyDescent="0.25">
      <c r="A296" s="6"/>
      <c r="B296" s="65"/>
      <c r="D296" s="114"/>
      <c r="E296" s="114"/>
      <c r="F296" s="219"/>
      <c r="G296" s="219"/>
      <c r="H296" s="219"/>
      <c r="I296" s="219"/>
      <c r="J296" s="219"/>
      <c r="L296" s="17"/>
      <c r="M296" s="17"/>
      <c r="N296" s="17"/>
      <c r="O296" s="17"/>
      <c r="P296" s="17"/>
      <c r="Q296" s="17"/>
    </row>
    <row r="297" spans="1:17" s="4" customFormat="1" x14ac:dyDescent="0.25">
      <c r="A297" s="6"/>
      <c r="B297" s="65"/>
      <c r="D297" s="114"/>
      <c r="E297" s="114"/>
      <c r="F297" s="219"/>
      <c r="G297" s="219"/>
      <c r="H297" s="219"/>
      <c r="I297" s="219"/>
      <c r="J297" s="219"/>
      <c r="L297" s="17"/>
      <c r="M297" s="17"/>
      <c r="N297" s="17"/>
      <c r="O297" s="17"/>
      <c r="P297" s="17"/>
      <c r="Q297" s="17"/>
    </row>
    <row r="298" spans="1:17" s="4" customFormat="1" x14ac:dyDescent="0.25">
      <c r="A298" s="6"/>
      <c r="B298" s="65"/>
      <c r="D298" s="114"/>
      <c r="E298" s="114"/>
      <c r="F298" s="219"/>
      <c r="G298" s="219"/>
      <c r="H298" s="219"/>
      <c r="I298" s="219"/>
      <c r="J298" s="219"/>
      <c r="L298" s="17"/>
      <c r="M298" s="17"/>
      <c r="N298" s="17"/>
      <c r="O298" s="17"/>
      <c r="P298" s="17"/>
      <c r="Q298" s="17"/>
    </row>
    <row r="299" spans="1:17" s="4" customFormat="1" x14ac:dyDescent="0.25">
      <c r="A299" s="6"/>
      <c r="B299" s="65"/>
      <c r="D299" s="114"/>
      <c r="E299" s="114"/>
      <c r="F299" s="219"/>
      <c r="G299" s="219"/>
      <c r="H299" s="219"/>
      <c r="I299" s="219"/>
      <c r="J299" s="219"/>
      <c r="L299" s="17"/>
      <c r="M299" s="17"/>
      <c r="N299" s="17"/>
      <c r="O299" s="17"/>
      <c r="P299" s="17"/>
      <c r="Q299" s="17"/>
    </row>
    <row r="300" spans="1:17" s="4" customFormat="1" x14ac:dyDescent="0.25">
      <c r="A300" s="6"/>
      <c r="B300" s="65"/>
      <c r="D300" s="114"/>
      <c r="E300" s="114"/>
      <c r="F300" s="219"/>
      <c r="G300" s="219"/>
      <c r="H300" s="219"/>
      <c r="I300" s="219"/>
      <c r="J300" s="219"/>
      <c r="L300" s="17"/>
      <c r="M300" s="17"/>
      <c r="N300" s="17"/>
      <c r="O300" s="17"/>
      <c r="P300" s="17"/>
      <c r="Q300" s="17"/>
    </row>
    <row r="301" spans="1:17" s="4" customFormat="1" x14ac:dyDescent="0.25">
      <c r="A301" s="6"/>
      <c r="B301" s="65"/>
      <c r="D301" s="114"/>
      <c r="E301" s="114"/>
      <c r="F301" s="219"/>
      <c r="G301" s="219"/>
      <c r="H301" s="219"/>
      <c r="I301" s="219"/>
      <c r="J301" s="219"/>
      <c r="L301" s="17"/>
      <c r="M301" s="17"/>
      <c r="N301" s="17"/>
      <c r="O301" s="17"/>
      <c r="P301" s="17"/>
      <c r="Q301" s="17"/>
    </row>
    <row r="302" spans="1:17" s="4" customFormat="1" x14ac:dyDescent="0.25">
      <c r="A302" s="6"/>
      <c r="B302" s="65"/>
      <c r="D302" s="114"/>
      <c r="E302" s="114"/>
      <c r="F302" s="219"/>
      <c r="G302" s="219"/>
      <c r="H302" s="219"/>
      <c r="I302" s="219"/>
      <c r="J302" s="219"/>
      <c r="L302" s="17"/>
      <c r="M302" s="17"/>
      <c r="N302" s="17"/>
      <c r="O302" s="17"/>
      <c r="P302" s="17"/>
      <c r="Q302" s="17"/>
    </row>
    <row r="303" spans="1:17" s="4" customFormat="1" x14ac:dyDescent="0.25">
      <c r="A303" s="6"/>
      <c r="B303" s="65"/>
      <c r="D303" s="114"/>
      <c r="E303" s="114"/>
      <c r="F303" s="219"/>
      <c r="G303" s="219"/>
      <c r="H303" s="219"/>
      <c r="I303" s="219"/>
      <c r="J303" s="219"/>
      <c r="L303" s="17"/>
      <c r="M303" s="17"/>
      <c r="N303" s="17"/>
      <c r="O303" s="17"/>
      <c r="P303" s="17"/>
      <c r="Q303" s="17"/>
    </row>
    <row r="304" spans="1:17" s="4" customFormat="1" x14ac:dyDescent="0.25">
      <c r="A304" s="6"/>
      <c r="B304" s="65"/>
      <c r="D304" s="114"/>
      <c r="E304" s="114"/>
      <c r="F304" s="219"/>
      <c r="G304" s="219"/>
      <c r="H304" s="219"/>
      <c r="I304" s="219"/>
      <c r="J304" s="219"/>
      <c r="L304" s="17"/>
      <c r="M304" s="17"/>
      <c r="N304" s="17"/>
      <c r="O304" s="17"/>
      <c r="P304" s="17"/>
      <c r="Q304" s="17"/>
    </row>
    <row r="305" spans="1:17" s="4" customFormat="1" x14ac:dyDescent="0.25">
      <c r="A305" s="6"/>
      <c r="B305" s="65"/>
      <c r="D305" s="114"/>
      <c r="E305" s="114"/>
      <c r="F305" s="219"/>
      <c r="G305" s="219"/>
      <c r="H305" s="219"/>
      <c r="I305" s="219"/>
      <c r="J305" s="219"/>
      <c r="L305" s="17"/>
      <c r="M305" s="17"/>
      <c r="N305" s="17"/>
      <c r="O305" s="17"/>
      <c r="P305" s="17"/>
      <c r="Q305" s="17"/>
    </row>
    <row r="306" spans="1:17" s="4" customFormat="1" x14ac:dyDescent="0.25">
      <c r="A306" s="6"/>
      <c r="B306" s="65"/>
      <c r="D306" s="114"/>
      <c r="E306" s="114"/>
      <c r="F306" s="219"/>
      <c r="G306" s="219"/>
      <c r="H306" s="219"/>
      <c r="I306" s="219"/>
      <c r="J306" s="219"/>
      <c r="L306" s="17"/>
      <c r="M306" s="17"/>
      <c r="N306" s="17"/>
      <c r="O306" s="17"/>
      <c r="P306" s="17"/>
      <c r="Q306" s="17"/>
    </row>
    <row r="307" spans="1:17" s="4" customFormat="1" x14ac:dyDescent="0.25">
      <c r="A307" s="6"/>
      <c r="B307" s="65"/>
      <c r="D307" s="114"/>
      <c r="E307" s="114"/>
      <c r="F307" s="219"/>
      <c r="G307" s="219"/>
      <c r="H307" s="219"/>
      <c r="I307" s="219"/>
      <c r="J307" s="219"/>
      <c r="L307" s="17"/>
      <c r="M307" s="17"/>
      <c r="N307" s="17"/>
      <c r="O307" s="17"/>
      <c r="P307" s="17"/>
      <c r="Q307" s="17"/>
    </row>
    <row r="308" spans="1:17" s="4" customFormat="1" x14ac:dyDescent="0.25">
      <c r="A308" s="6"/>
      <c r="B308" s="65"/>
      <c r="D308" s="114"/>
      <c r="E308" s="114"/>
      <c r="F308" s="219"/>
      <c r="G308" s="219"/>
      <c r="H308" s="219"/>
      <c r="I308" s="219"/>
      <c r="J308" s="219"/>
      <c r="L308" s="17"/>
      <c r="M308" s="17"/>
      <c r="N308" s="17"/>
      <c r="O308" s="17"/>
      <c r="P308" s="17"/>
      <c r="Q308" s="17"/>
    </row>
    <row r="309" spans="1:17" s="4" customFormat="1" x14ac:dyDescent="0.25">
      <c r="A309" s="6"/>
      <c r="B309" s="65"/>
      <c r="D309" s="114"/>
      <c r="E309" s="114"/>
      <c r="F309" s="219"/>
      <c r="G309" s="219"/>
      <c r="H309" s="219"/>
      <c r="I309" s="219"/>
      <c r="J309" s="219"/>
      <c r="L309" s="17"/>
      <c r="M309" s="17"/>
      <c r="N309" s="17"/>
      <c r="O309" s="17"/>
      <c r="P309" s="17"/>
      <c r="Q309" s="17"/>
    </row>
    <row r="310" spans="1:17" s="4" customFormat="1" x14ac:dyDescent="0.25">
      <c r="A310" s="6"/>
      <c r="B310" s="65"/>
      <c r="D310" s="114"/>
      <c r="E310" s="114"/>
      <c r="F310" s="219"/>
      <c r="G310" s="219"/>
      <c r="H310" s="219"/>
      <c r="I310" s="219"/>
      <c r="J310" s="219"/>
      <c r="L310" s="17"/>
      <c r="M310" s="17"/>
      <c r="N310" s="17"/>
      <c r="O310" s="17"/>
      <c r="P310" s="17"/>
      <c r="Q310" s="17"/>
    </row>
    <row r="311" spans="1:17" s="4" customFormat="1" x14ac:dyDescent="0.25">
      <c r="A311" s="6"/>
      <c r="B311" s="65"/>
      <c r="D311" s="114"/>
      <c r="E311" s="114"/>
      <c r="F311" s="219"/>
      <c r="G311" s="219"/>
      <c r="H311" s="219"/>
      <c r="I311" s="219"/>
      <c r="J311" s="219"/>
      <c r="L311" s="17"/>
      <c r="M311" s="17"/>
      <c r="N311" s="17"/>
      <c r="O311" s="17"/>
      <c r="P311" s="17"/>
      <c r="Q311" s="17"/>
    </row>
    <row r="312" spans="1:17" s="4" customFormat="1" x14ac:dyDescent="0.25">
      <c r="A312" s="6"/>
      <c r="B312" s="65"/>
      <c r="D312" s="114"/>
      <c r="E312" s="114"/>
      <c r="F312" s="219"/>
      <c r="G312" s="219"/>
      <c r="H312" s="219"/>
      <c r="I312" s="219"/>
      <c r="J312" s="219"/>
      <c r="L312" s="17"/>
      <c r="M312" s="17"/>
      <c r="N312" s="17"/>
      <c r="O312" s="17"/>
      <c r="P312" s="17"/>
      <c r="Q312" s="17"/>
    </row>
    <row r="313" spans="1:17" s="4" customFormat="1" x14ac:dyDescent="0.25">
      <c r="A313" s="6"/>
      <c r="B313" s="65"/>
      <c r="D313" s="114"/>
      <c r="E313" s="114"/>
      <c r="F313" s="219"/>
      <c r="G313" s="219"/>
      <c r="H313" s="219"/>
      <c r="I313" s="219"/>
      <c r="J313" s="219"/>
      <c r="L313" s="17"/>
      <c r="M313" s="17"/>
      <c r="N313" s="17"/>
      <c r="O313" s="17"/>
      <c r="P313" s="17"/>
      <c r="Q313" s="17"/>
    </row>
    <row r="314" spans="1:17" s="4" customFormat="1" x14ac:dyDescent="0.25">
      <c r="A314" s="6"/>
      <c r="B314" s="65"/>
      <c r="D314" s="114"/>
      <c r="E314" s="114"/>
      <c r="F314" s="219"/>
      <c r="G314" s="219"/>
      <c r="H314" s="219"/>
      <c r="I314" s="219"/>
      <c r="J314" s="219"/>
      <c r="L314" s="17"/>
      <c r="M314" s="17"/>
      <c r="N314" s="17"/>
      <c r="O314" s="17"/>
      <c r="P314" s="17"/>
      <c r="Q314" s="17"/>
    </row>
    <row r="315" spans="1:17" s="4" customFormat="1" x14ac:dyDescent="0.25">
      <c r="A315" s="6"/>
      <c r="B315" s="65"/>
      <c r="D315" s="114"/>
      <c r="E315" s="114"/>
      <c r="F315" s="219"/>
      <c r="G315" s="219"/>
      <c r="H315" s="219"/>
      <c r="I315" s="219"/>
      <c r="J315" s="219"/>
      <c r="L315" s="17"/>
      <c r="M315" s="17"/>
      <c r="N315" s="17"/>
      <c r="O315" s="17"/>
      <c r="P315" s="17"/>
      <c r="Q315" s="17"/>
    </row>
    <row r="316" spans="1:17" s="4" customFormat="1" x14ac:dyDescent="0.25">
      <c r="A316" s="6"/>
      <c r="B316" s="65"/>
      <c r="D316" s="114"/>
      <c r="E316" s="114"/>
      <c r="F316" s="219"/>
      <c r="G316" s="219"/>
      <c r="H316" s="219"/>
      <c r="I316" s="219"/>
      <c r="J316" s="219"/>
      <c r="L316" s="17"/>
      <c r="M316" s="17"/>
      <c r="N316" s="17"/>
      <c r="O316" s="17"/>
      <c r="P316" s="17"/>
      <c r="Q316" s="17"/>
    </row>
    <row r="317" spans="1:17" s="4" customFormat="1" x14ac:dyDescent="0.25">
      <c r="A317" s="6"/>
      <c r="B317" s="65"/>
      <c r="D317" s="114"/>
      <c r="E317" s="114"/>
      <c r="F317" s="219"/>
      <c r="G317" s="219"/>
      <c r="H317" s="219"/>
      <c r="I317" s="219"/>
      <c r="J317" s="219"/>
      <c r="L317" s="17"/>
      <c r="M317" s="17"/>
      <c r="N317" s="17"/>
      <c r="O317" s="17"/>
      <c r="P317" s="17"/>
      <c r="Q317" s="17"/>
    </row>
    <row r="318" spans="1:17" s="4" customFormat="1" x14ac:dyDescent="0.25">
      <c r="A318" s="6"/>
      <c r="B318" s="65"/>
      <c r="D318" s="114"/>
      <c r="E318" s="114"/>
      <c r="F318" s="219"/>
      <c r="G318" s="219"/>
      <c r="H318" s="219"/>
      <c r="I318" s="219"/>
      <c r="J318" s="219"/>
      <c r="L318" s="17"/>
      <c r="M318" s="17"/>
      <c r="N318" s="17"/>
      <c r="O318" s="17"/>
      <c r="P318" s="17"/>
      <c r="Q318" s="17"/>
    </row>
    <row r="319" spans="1:17" s="4" customFormat="1" x14ac:dyDescent="0.25">
      <c r="A319" s="6"/>
      <c r="B319" s="65"/>
      <c r="D319" s="114"/>
      <c r="E319" s="114"/>
      <c r="F319" s="219"/>
      <c r="G319" s="219"/>
      <c r="H319" s="219"/>
      <c r="I319" s="219"/>
      <c r="J319" s="219"/>
      <c r="L319" s="17"/>
      <c r="M319" s="17"/>
      <c r="N319" s="17"/>
      <c r="O319" s="17"/>
      <c r="P319" s="17"/>
      <c r="Q319" s="17"/>
    </row>
    <row r="320" spans="1:17" s="4" customFormat="1" x14ac:dyDescent="0.25">
      <c r="A320" s="6"/>
      <c r="B320" s="65"/>
      <c r="D320" s="114"/>
      <c r="E320" s="114"/>
      <c r="F320" s="219"/>
      <c r="G320" s="219"/>
      <c r="H320" s="219"/>
      <c r="I320" s="219"/>
      <c r="J320" s="219"/>
      <c r="L320" s="17"/>
      <c r="M320" s="17"/>
      <c r="N320" s="17"/>
      <c r="O320" s="17"/>
      <c r="P320" s="17"/>
      <c r="Q320" s="17"/>
    </row>
    <row r="321" spans="1:17" s="4" customFormat="1" x14ac:dyDescent="0.25">
      <c r="A321" s="6"/>
      <c r="B321" s="65"/>
      <c r="D321" s="114"/>
      <c r="E321" s="114"/>
      <c r="F321" s="219"/>
      <c r="G321" s="219"/>
      <c r="H321" s="219"/>
      <c r="I321" s="219"/>
      <c r="J321" s="219"/>
      <c r="L321" s="17"/>
      <c r="M321" s="17"/>
      <c r="N321" s="17"/>
      <c r="O321" s="17"/>
      <c r="P321" s="17"/>
      <c r="Q321" s="17"/>
    </row>
    <row r="322" spans="1:17" s="4" customFormat="1" x14ac:dyDescent="0.25">
      <c r="A322" s="6"/>
      <c r="B322" s="65"/>
      <c r="D322" s="114"/>
      <c r="E322" s="114"/>
      <c r="F322" s="219"/>
      <c r="G322" s="219"/>
      <c r="H322" s="219"/>
      <c r="I322" s="219"/>
      <c r="J322" s="219"/>
      <c r="L322" s="17"/>
      <c r="M322" s="17"/>
      <c r="N322" s="17"/>
      <c r="O322" s="17"/>
      <c r="P322" s="17"/>
      <c r="Q322" s="17"/>
    </row>
    <row r="323" spans="1:17" s="4" customFormat="1" x14ac:dyDescent="0.25">
      <c r="A323" s="6"/>
      <c r="B323" s="65"/>
      <c r="D323" s="114"/>
      <c r="E323" s="114"/>
      <c r="F323" s="219"/>
      <c r="G323" s="219"/>
      <c r="H323" s="219"/>
      <c r="I323" s="219"/>
      <c r="J323" s="219"/>
      <c r="L323" s="17"/>
      <c r="M323" s="17"/>
      <c r="N323" s="17"/>
      <c r="O323" s="17"/>
      <c r="P323" s="17"/>
      <c r="Q323" s="17"/>
    </row>
    <row r="324" spans="1:17" s="4" customFormat="1" x14ac:dyDescent="0.25">
      <c r="A324" s="6"/>
      <c r="B324" s="65"/>
      <c r="D324" s="114"/>
      <c r="E324" s="114"/>
      <c r="F324" s="219"/>
      <c r="G324" s="219"/>
      <c r="H324" s="219"/>
      <c r="I324" s="219"/>
      <c r="J324" s="219"/>
      <c r="L324" s="17"/>
      <c r="M324" s="17"/>
      <c r="N324" s="17"/>
      <c r="O324" s="17"/>
      <c r="P324" s="17"/>
      <c r="Q324" s="17"/>
    </row>
    <row r="325" spans="1:17" s="4" customFormat="1" x14ac:dyDescent="0.25">
      <c r="A325" s="6"/>
      <c r="B325" s="65"/>
      <c r="D325" s="114"/>
      <c r="E325" s="114"/>
      <c r="F325" s="219"/>
      <c r="G325" s="219"/>
      <c r="H325" s="219"/>
      <c r="I325" s="219"/>
      <c r="J325" s="219"/>
      <c r="L325" s="17"/>
      <c r="M325" s="17"/>
      <c r="N325" s="17"/>
      <c r="O325" s="17"/>
      <c r="P325" s="17"/>
      <c r="Q325" s="17"/>
    </row>
    <row r="326" spans="1:17" s="4" customFormat="1" x14ac:dyDescent="0.25">
      <c r="A326" s="6"/>
      <c r="B326" s="65"/>
      <c r="D326" s="114"/>
      <c r="E326" s="114"/>
      <c r="F326" s="219"/>
      <c r="G326" s="219"/>
      <c r="H326" s="219"/>
      <c r="I326" s="219"/>
      <c r="J326" s="219"/>
      <c r="L326" s="17"/>
      <c r="M326" s="17"/>
      <c r="N326" s="17"/>
      <c r="O326" s="17"/>
      <c r="P326" s="17"/>
      <c r="Q326" s="17"/>
    </row>
    <row r="327" spans="1:17" s="4" customFormat="1" x14ac:dyDescent="0.25">
      <c r="A327" s="6"/>
      <c r="B327" s="65"/>
      <c r="D327" s="114"/>
      <c r="E327" s="114"/>
      <c r="F327" s="219"/>
      <c r="G327" s="219"/>
      <c r="H327" s="219"/>
      <c r="I327" s="219"/>
      <c r="J327" s="219"/>
      <c r="L327" s="17"/>
      <c r="M327" s="17"/>
      <c r="N327" s="17"/>
      <c r="O327" s="17"/>
      <c r="P327" s="17"/>
      <c r="Q327" s="17"/>
    </row>
    <row r="328" spans="1:17" s="4" customFormat="1" x14ac:dyDescent="0.25">
      <c r="A328" s="6"/>
      <c r="B328" s="65"/>
      <c r="D328" s="114"/>
      <c r="E328" s="114"/>
      <c r="F328" s="219"/>
      <c r="G328" s="219"/>
      <c r="H328" s="219"/>
      <c r="I328" s="219"/>
      <c r="J328" s="219"/>
      <c r="L328" s="17"/>
      <c r="M328" s="17"/>
      <c r="N328" s="17"/>
      <c r="O328" s="17"/>
      <c r="P328" s="17"/>
      <c r="Q328" s="17"/>
    </row>
    <row r="329" spans="1:17" s="4" customFormat="1" x14ac:dyDescent="0.25">
      <c r="A329" s="6"/>
      <c r="B329" s="65"/>
      <c r="D329" s="114"/>
      <c r="E329" s="114"/>
      <c r="F329" s="219"/>
      <c r="G329" s="219"/>
      <c r="H329" s="219"/>
      <c r="I329" s="219"/>
      <c r="J329" s="219"/>
      <c r="L329" s="17"/>
      <c r="M329" s="17"/>
      <c r="N329" s="17"/>
      <c r="O329" s="17"/>
      <c r="P329" s="17"/>
      <c r="Q329" s="17"/>
    </row>
    <row r="330" spans="1:17" s="4" customFormat="1" x14ac:dyDescent="0.25">
      <c r="A330" s="6"/>
      <c r="B330" s="65"/>
      <c r="D330" s="114"/>
      <c r="E330" s="114"/>
      <c r="F330" s="219"/>
      <c r="G330" s="219"/>
      <c r="H330" s="219"/>
      <c r="I330" s="219"/>
      <c r="J330" s="219"/>
      <c r="L330" s="17"/>
      <c r="M330" s="17"/>
      <c r="N330" s="17"/>
      <c r="O330" s="17"/>
      <c r="P330" s="17"/>
      <c r="Q330" s="17"/>
    </row>
    <row r="331" spans="1:17" s="4" customFormat="1" x14ac:dyDescent="0.25">
      <c r="A331" s="6"/>
      <c r="B331" s="65"/>
      <c r="D331" s="114"/>
      <c r="E331" s="114"/>
      <c r="F331" s="219"/>
      <c r="G331" s="219"/>
      <c r="H331" s="219"/>
      <c r="I331" s="219"/>
      <c r="J331" s="219"/>
      <c r="L331" s="17"/>
      <c r="M331" s="17"/>
      <c r="N331" s="17"/>
      <c r="O331" s="17"/>
      <c r="P331" s="17"/>
      <c r="Q331" s="17"/>
    </row>
    <row r="332" spans="1:17" s="4" customFormat="1" x14ac:dyDescent="0.25">
      <c r="A332" s="6"/>
      <c r="B332" s="65"/>
      <c r="D332" s="114"/>
      <c r="E332" s="114"/>
      <c r="F332" s="219"/>
      <c r="G332" s="219"/>
      <c r="H332" s="219"/>
      <c r="I332" s="219"/>
      <c r="J332" s="219"/>
      <c r="L332" s="17"/>
      <c r="M332" s="17"/>
      <c r="N332" s="17"/>
      <c r="O332" s="17"/>
      <c r="P332" s="17"/>
      <c r="Q332" s="17"/>
    </row>
    <row r="333" spans="1:17" s="4" customFormat="1" x14ac:dyDescent="0.25">
      <c r="A333" s="6"/>
      <c r="B333" s="65"/>
      <c r="D333" s="114"/>
      <c r="E333" s="114"/>
      <c r="F333" s="219"/>
      <c r="G333" s="219"/>
      <c r="H333" s="219"/>
      <c r="I333" s="219"/>
      <c r="J333" s="219"/>
      <c r="L333" s="17"/>
      <c r="M333" s="17"/>
      <c r="N333" s="17"/>
      <c r="O333" s="17"/>
      <c r="P333" s="17"/>
      <c r="Q333" s="17"/>
    </row>
    <row r="334" spans="1:17" s="4" customFormat="1" x14ac:dyDescent="0.25">
      <c r="A334" s="6"/>
      <c r="B334" s="65"/>
      <c r="D334" s="114"/>
      <c r="E334" s="114"/>
      <c r="F334" s="219"/>
      <c r="G334" s="219"/>
      <c r="H334" s="219"/>
      <c r="I334" s="219"/>
      <c r="J334" s="219"/>
      <c r="L334" s="17"/>
      <c r="M334" s="17"/>
      <c r="N334" s="17"/>
      <c r="O334" s="17"/>
      <c r="P334" s="17"/>
      <c r="Q334" s="17"/>
    </row>
    <row r="335" spans="1:17" s="4" customFormat="1" x14ac:dyDescent="0.25">
      <c r="A335" s="6"/>
      <c r="B335" s="65"/>
      <c r="D335" s="114"/>
      <c r="E335" s="114"/>
      <c r="F335" s="219"/>
      <c r="G335" s="219"/>
      <c r="H335" s="219"/>
      <c r="I335" s="219"/>
      <c r="J335" s="219"/>
      <c r="L335" s="17"/>
      <c r="M335" s="17"/>
      <c r="N335" s="17"/>
      <c r="O335" s="17"/>
      <c r="P335" s="17"/>
      <c r="Q335" s="17"/>
    </row>
    <row r="336" spans="1:17" s="4" customFormat="1" x14ac:dyDescent="0.25">
      <c r="A336" s="6"/>
      <c r="B336" s="65"/>
      <c r="D336" s="114"/>
      <c r="E336" s="114"/>
      <c r="F336" s="219"/>
      <c r="G336" s="219"/>
      <c r="H336" s="219"/>
      <c r="I336" s="219"/>
      <c r="J336" s="219"/>
      <c r="L336" s="17"/>
      <c r="M336" s="17"/>
      <c r="N336" s="17"/>
      <c r="O336" s="17"/>
      <c r="P336" s="17"/>
      <c r="Q336" s="17"/>
    </row>
    <row r="337" spans="1:17" s="4" customFormat="1" x14ac:dyDescent="0.25">
      <c r="A337" s="6"/>
      <c r="B337" s="65"/>
      <c r="D337" s="114"/>
      <c r="E337" s="114"/>
      <c r="F337" s="219"/>
      <c r="G337" s="219"/>
      <c r="H337" s="219"/>
      <c r="I337" s="219"/>
      <c r="J337" s="219"/>
      <c r="L337" s="17"/>
      <c r="M337" s="17"/>
      <c r="N337" s="17"/>
      <c r="O337" s="17"/>
      <c r="P337" s="17"/>
      <c r="Q337" s="17"/>
    </row>
    <row r="338" spans="1:17" s="4" customFormat="1" x14ac:dyDescent="0.25">
      <c r="A338" s="6"/>
      <c r="B338" s="65"/>
      <c r="D338" s="114"/>
      <c r="E338" s="114"/>
      <c r="F338" s="219"/>
      <c r="G338" s="219"/>
      <c r="H338" s="219"/>
      <c r="I338" s="219"/>
      <c r="J338" s="219"/>
      <c r="L338" s="17"/>
      <c r="M338" s="17"/>
      <c r="N338" s="17"/>
      <c r="O338" s="17"/>
      <c r="P338" s="17"/>
      <c r="Q338" s="17"/>
    </row>
    <row r="339" spans="1:17" s="4" customFormat="1" x14ac:dyDescent="0.25">
      <c r="A339" s="6"/>
      <c r="B339" s="65"/>
      <c r="D339" s="114"/>
      <c r="E339" s="114"/>
      <c r="F339" s="219"/>
      <c r="G339" s="219"/>
      <c r="H339" s="219"/>
      <c r="I339" s="219"/>
      <c r="J339" s="219"/>
      <c r="L339" s="17"/>
      <c r="M339" s="17"/>
      <c r="N339" s="17"/>
      <c r="O339" s="17"/>
      <c r="P339" s="17"/>
      <c r="Q339" s="17"/>
    </row>
    <row r="340" spans="1:17" s="4" customFormat="1" x14ac:dyDescent="0.25">
      <c r="A340" s="6"/>
      <c r="B340" s="65"/>
      <c r="D340" s="114"/>
      <c r="E340" s="114"/>
      <c r="F340" s="219"/>
      <c r="G340" s="219"/>
      <c r="H340" s="219"/>
      <c r="I340" s="219"/>
      <c r="J340" s="219"/>
      <c r="L340" s="17"/>
      <c r="M340" s="17"/>
      <c r="N340" s="17"/>
      <c r="O340" s="17"/>
      <c r="P340" s="17"/>
      <c r="Q340" s="17"/>
    </row>
    <row r="341" spans="1:17" s="4" customFormat="1" x14ac:dyDescent="0.25">
      <c r="A341" s="6"/>
      <c r="B341" s="65"/>
      <c r="D341" s="114"/>
      <c r="E341" s="114"/>
      <c r="F341" s="219"/>
      <c r="G341" s="219"/>
      <c r="H341" s="219"/>
      <c r="I341" s="219"/>
      <c r="J341" s="219"/>
      <c r="L341" s="17"/>
      <c r="M341" s="17"/>
      <c r="N341" s="17"/>
      <c r="O341" s="17"/>
      <c r="P341" s="17"/>
      <c r="Q341" s="17"/>
    </row>
    <row r="342" spans="1:17" s="4" customFormat="1" x14ac:dyDescent="0.25">
      <c r="A342" s="6"/>
      <c r="B342" s="65"/>
      <c r="D342" s="114"/>
      <c r="E342" s="114"/>
      <c r="F342" s="219"/>
      <c r="G342" s="219"/>
      <c r="H342" s="219"/>
      <c r="I342" s="219"/>
      <c r="J342" s="219"/>
      <c r="L342" s="17"/>
      <c r="M342" s="17"/>
      <c r="N342" s="17"/>
      <c r="O342" s="17"/>
      <c r="P342" s="17"/>
      <c r="Q342" s="17"/>
    </row>
    <row r="343" spans="1:17" s="4" customFormat="1" x14ac:dyDescent="0.25">
      <c r="A343" s="6"/>
      <c r="B343" s="65"/>
      <c r="D343" s="114"/>
      <c r="E343" s="114"/>
      <c r="F343" s="219"/>
      <c r="G343" s="219"/>
      <c r="H343" s="219"/>
      <c r="I343" s="219"/>
      <c r="J343" s="219"/>
      <c r="L343" s="17"/>
      <c r="M343" s="17"/>
      <c r="N343" s="17"/>
      <c r="O343" s="17"/>
      <c r="P343" s="17"/>
      <c r="Q343" s="17"/>
    </row>
    <row r="344" spans="1:17" s="4" customFormat="1" x14ac:dyDescent="0.25">
      <c r="A344" s="6"/>
      <c r="B344" s="65"/>
      <c r="D344" s="114"/>
      <c r="E344" s="114"/>
      <c r="F344" s="219"/>
      <c r="G344" s="219"/>
      <c r="H344" s="219"/>
      <c r="I344" s="219"/>
      <c r="J344" s="219"/>
      <c r="L344" s="17"/>
      <c r="M344" s="17"/>
      <c r="N344" s="17"/>
      <c r="O344" s="17"/>
      <c r="P344" s="17"/>
      <c r="Q344" s="17"/>
    </row>
    <row r="345" spans="1:17" s="4" customFormat="1" x14ac:dyDescent="0.25">
      <c r="A345" s="6"/>
      <c r="B345" s="65"/>
      <c r="D345" s="114"/>
      <c r="E345" s="114"/>
      <c r="F345" s="219"/>
      <c r="G345" s="219"/>
      <c r="H345" s="219"/>
      <c r="I345" s="219"/>
      <c r="J345" s="219"/>
      <c r="L345" s="17"/>
      <c r="M345" s="17"/>
      <c r="N345" s="17"/>
      <c r="O345" s="17"/>
      <c r="P345" s="17"/>
      <c r="Q345" s="17"/>
    </row>
    <row r="346" spans="1:17" s="4" customFormat="1" x14ac:dyDescent="0.25">
      <c r="A346" s="6"/>
      <c r="B346" s="65"/>
      <c r="D346" s="114"/>
      <c r="E346" s="114"/>
      <c r="F346" s="219"/>
      <c r="G346" s="219"/>
      <c r="H346" s="219"/>
      <c r="I346" s="219"/>
      <c r="J346" s="219"/>
      <c r="L346" s="17"/>
      <c r="M346" s="17"/>
      <c r="N346" s="17"/>
      <c r="O346" s="17"/>
      <c r="P346" s="17"/>
      <c r="Q346" s="17"/>
    </row>
    <row r="347" spans="1:17" s="4" customFormat="1" x14ac:dyDescent="0.25">
      <c r="A347" s="6"/>
      <c r="B347" s="65"/>
      <c r="D347" s="114"/>
      <c r="E347" s="114"/>
      <c r="F347" s="219"/>
      <c r="G347" s="219"/>
      <c r="H347" s="219"/>
      <c r="I347" s="219"/>
      <c r="J347" s="219"/>
      <c r="L347" s="17"/>
      <c r="M347" s="17"/>
      <c r="N347" s="17"/>
      <c r="O347" s="17"/>
      <c r="P347" s="17"/>
      <c r="Q347" s="17"/>
    </row>
    <row r="348" spans="1:17" s="4" customFormat="1" x14ac:dyDescent="0.25">
      <c r="A348" s="6"/>
      <c r="B348" s="65"/>
      <c r="D348" s="114"/>
      <c r="E348" s="114"/>
      <c r="F348" s="219"/>
      <c r="G348" s="219"/>
      <c r="H348" s="219"/>
      <c r="I348" s="219"/>
      <c r="J348" s="219"/>
      <c r="L348" s="17"/>
      <c r="M348" s="17"/>
      <c r="N348" s="17"/>
      <c r="O348" s="17"/>
      <c r="P348" s="17"/>
      <c r="Q348" s="17"/>
    </row>
    <row r="349" spans="1:17" s="4" customFormat="1" x14ac:dyDescent="0.25">
      <c r="A349" s="6"/>
      <c r="B349" s="65"/>
      <c r="D349" s="114"/>
      <c r="E349" s="114"/>
      <c r="F349" s="219"/>
      <c r="G349" s="219"/>
      <c r="H349" s="219"/>
      <c r="I349" s="219"/>
      <c r="J349" s="219"/>
      <c r="L349" s="17"/>
      <c r="M349" s="17"/>
      <c r="N349" s="17"/>
      <c r="O349" s="17"/>
      <c r="P349" s="17"/>
      <c r="Q349" s="17"/>
    </row>
    <row r="350" spans="1:17" s="4" customFormat="1" x14ac:dyDescent="0.25">
      <c r="A350" s="6"/>
      <c r="B350" s="65"/>
      <c r="D350" s="114"/>
      <c r="E350" s="114"/>
      <c r="F350" s="219"/>
      <c r="G350" s="219"/>
      <c r="H350" s="219"/>
      <c r="I350" s="219"/>
      <c r="J350" s="219"/>
      <c r="L350" s="17"/>
      <c r="M350" s="17"/>
      <c r="N350" s="17"/>
      <c r="O350" s="17"/>
      <c r="P350" s="17"/>
      <c r="Q350" s="17"/>
    </row>
    <row r="351" spans="1:17" s="4" customFormat="1" x14ac:dyDescent="0.25">
      <c r="A351" s="6"/>
      <c r="B351" s="65"/>
      <c r="D351" s="114"/>
      <c r="E351" s="114"/>
      <c r="F351" s="219"/>
      <c r="G351" s="219"/>
      <c r="H351" s="219"/>
      <c r="I351" s="219"/>
      <c r="J351" s="219"/>
      <c r="L351" s="17"/>
      <c r="M351" s="17"/>
      <c r="N351" s="17"/>
      <c r="O351" s="17"/>
      <c r="P351" s="17"/>
      <c r="Q351" s="17"/>
    </row>
    <row r="352" spans="1:17" s="4" customFormat="1" x14ac:dyDescent="0.25">
      <c r="A352" s="6"/>
      <c r="B352" s="65"/>
      <c r="D352" s="114"/>
      <c r="E352" s="114"/>
      <c r="F352" s="219"/>
      <c r="G352" s="219"/>
      <c r="H352" s="219"/>
      <c r="I352" s="219"/>
      <c r="J352" s="219"/>
      <c r="L352" s="17"/>
      <c r="M352" s="17"/>
      <c r="N352" s="17"/>
      <c r="O352" s="17"/>
      <c r="P352" s="17"/>
      <c r="Q352" s="17"/>
    </row>
    <row r="353" spans="1:17" s="4" customFormat="1" x14ac:dyDescent="0.25">
      <c r="A353" s="6"/>
      <c r="B353" s="65"/>
      <c r="D353" s="114"/>
      <c r="E353" s="114"/>
      <c r="F353" s="219"/>
      <c r="G353" s="219"/>
      <c r="H353" s="219"/>
      <c r="I353" s="219"/>
      <c r="J353" s="219"/>
      <c r="L353" s="17"/>
      <c r="M353" s="17"/>
      <c r="N353" s="17"/>
      <c r="O353" s="17"/>
      <c r="P353" s="17"/>
      <c r="Q353" s="17"/>
    </row>
    <row r="354" spans="1:17" s="4" customFormat="1" x14ac:dyDescent="0.25">
      <c r="A354" s="6"/>
      <c r="B354" s="65"/>
      <c r="D354" s="114"/>
      <c r="E354" s="114"/>
      <c r="F354" s="219"/>
      <c r="G354" s="219"/>
      <c r="H354" s="219"/>
      <c r="I354" s="219"/>
      <c r="J354" s="219"/>
      <c r="L354" s="17"/>
      <c r="M354" s="17"/>
      <c r="N354" s="17"/>
      <c r="O354" s="17"/>
      <c r="P354" s="17"/>
      <c r="Q354" s="17"/>
    </row>
    <row r="355" spans="1:17" s="4" customFormat="1" x14ac:dyDescent="0.25">
      <c r="A355" s="6"/>
      <c r="B355" s="65"/>
      <c r="D355" s="114"/>
      <c r="E355" s="114"/>
      <c r="F355" s="219"/>
      <c r="G355" s="219"/>
      <c r="H355" s="219"/>
      <c r="I355" s="219"/>
      <c r="J355" s="219"/>
      <c r="L355" s="17"/>
      <c r="M355" s="17"/>
      <c r="N355" s="17"/>
      <c r="O355" s="17"/>
      <c r="P355" s="17"/>
      <c r="Q355" s="17"/>
    </row>
    <row r="356" spans="1:17" s="4" customFormat="1" x14ac:dyDescent="0.25">
      <c r="A356" s="6"/>
      <c r="B356" s="65"/>
      <c r="D356" s="114"/>
      <c r="E356" s="114"/>
      <c r="F356" s="219"/>
      <c r="G356" s="219"/>
      <c r="H356" s="219"/>
      <c r="I356" s="219"/>
      <c r="J356" s="219"/>
      <c r="L356" s="17"/>
      <c r="M356" s="17"/>
      <c r="N356" s="17"/>
      <c r="O356" s="17"/>
      <c r="P356" s="17"/>
      <c r="Q356" s="17"/>
    </row>
    <row r="357" spans="1:17" s="4" customFormat="1" x14ac:dyDescent="0.25">
      <c r="A357" s="6"/>
      <c r="B357" s="65"/>
      <c r="D357" s="114"/>
      <c r="E357" s="114"/>
      <c r="F357" s="219"/>
      <c r="G357" s="219"/>
      <c r="H357" s="219"/>
      <c r="I357" s="219"/>
      <c r="J357" s="219"/>
      <c r="L357" s="17"/>
      <c r="M357" s="17"/>
      <c r="N357" s="17"/>
      <c r="O357" s="17"/>
      <c r="P357" s="17"/>
      <c r="Q357" s="17"/>
    </row>
    <row r="358" spans="1:17" s="4" customFormat="1" x14ac:dyDescent="0.25">
      <c r="A358" s="6"/>
      <c r="B358" s="65"/>
      <c r="D358" s="114"/>
      <c r="E358" s="114"/>
      <c r="F358" s="219"/>
      <c r="G358" s="219"/>
      <c r="H358" s="219"/>
      <c r="I358" s="219"/>
      <c r="J358" s="219"/>
      <c r="L358" s="17"/>
      <c r="M358" s="17"/>
      <c r="N358" s="17"/>
      <c r="O358" s="17"/>
      <c r="P358" s="17"/>
      <c r="Q358" s="17"/>
    </row>
    <row r="359" spans="1:17" s="4" customFormat="1" x14ac:dyDescent="0.25">
      <c r="A359" s="6"/>
      <c r="B359" s="65"/>
      <c r="D359" s="114"/>
      <c r="E359" s="114"/>
      <c r="F359" s="219"/>
      <c r="G359" s="219"/>
      <c r="H359" s="219"/>
      <c r="I359" s="219"/>
      <c r="J359" s="219"/>
      <c r="L359" s="17"/>
      <c r="M359" s="17"/>
      <c r="N359" s="17"/>
      <c r="O359" s="17"/>
      <c r="P359" s="17"/>
      <c r="Q359" s="17"/>
    </row>
    <row r="360" spans="1:17" s="4" customFormat="1" x14ac:dyDescent="0.25">
      <c r="A360" s="6"/>
      <c r="B360" s="65"/>
      <c r="D360" s="114"/>
      <c r="E360" s="114"/>
      <c r="F360" s="219"/>
      <c r="G360" s="219"/>
      <c r="H360" s="219"/>
      <c r="I360" s="219"/>
      <c r="J360" s="219"/>
      <c r="L360" s="17"/>
      <c r="M360" s="17"/>
      <c r="N360" s="17"/>
      <c r="O360" s="17"/>
      <c r="P360" s="17"/>
      <c r="Q360" s="17"/>
    </row>
    <row r="361" spans="1:17" s="4" customFormat="1" x14ac:dyDescent="0.25">
      <c r="A361" s="6"/>
      <c r="B361" s="65"/>
      <c r="D361" s="114"/>
      <c r="E361" s="114"/>
      <c r="F361" s="219"/>
      <c r="G361" s="219"/>
      <c r="H361" s="219"/>
      <c r="I361" s="219"/>
      <c r="J361" s="219"/>
      <c r="L361" s="17"/>
      <c r="M361" s="17"/>
      <c r="N361" s="17"/>
      <c r="O361" s="17"/>
      <c r="P361" s="17"/>
      <c r="Q361" s="17"/>
    </row>
    <row r="362" spans="1:17" s="4" customFormat="1" x14ac:dyDescent="0.25">
      <c r="A362" s="6"/>
      <c r="B362" s="65"/>
      <c r="D362" s="114"/>
      <c r="E362" s="114"/>
      <c r="F362" s="219"/>
      <c r="G362" s="219"/>
      <c r="H362" s="219"/>
      <c r="I362" s="219"/>
      <c r="J362" s="219"/>
      <c r="L362" s="17"/>
      <c r="M362" s="17"/>
      <c r="N362" s="17"/>
      <c r="O362" s="17"/>
      <c r="P362" s="17"/>
      <c r="Q362" s="17"/>
    </row>
    <row r="363" spans="1:17" s="4" customFormat="1" x14ac:dyDescent="0.25">
      <c r="A363" s="6"/>
      <c r="B363" s="65"/>
      <c r="D363" s="114"/>
      <c r="E363" s="114"/>
      <c r="F363" s="219"/>
      <c r="G363" s="219"/>
      <c r="H363" s="219"/>
      <c r="I363" s="219"/>
      <c r="J363" s="219"/>
      <c r="L363" s="17"/>
      <c r="M363" s="17"/>
      <c r="N363" s="17"/>
      <c r="O363" s="17"/>
      <c r="P363" s="17"/>
      <c r="Q363" s="17"/>
    </row>
    <row r="364" spans="1:17" s="4" customFormat="1" x14ac:dyDescent="0.25">
      <c r="A364" s="6"/>
      <c r="B364" s="65"/>
      <c r="D364" s="114"/>
      <c r="E364" s="114"/>
      <c r="F364" s="219"/>
      <c r="G364" s="219"/>
      <c r="H364" s="219"/>
      <c r="I364" s="219"/>
      <c r="J364" s="219"/>
      <c r="L364" s="17"/>
      <c r="M364" s="17"/>
      <c r="N364" s="17"/>
      <c r="O364" s="17"/>
      <c r="P364" s="17"/>
      <c r="Q364" s="17"/>
    </row>
    <row r="365" spans="1:17" s="4" customFormat="1" x14ac:dyDescent="0.25">
      <c r="A365" s="6"/>
      <c r="B365" s="65"/>
      <c r="D365" s="114"/>
      <c r="E365" s="114"/>
      <c r="F365" s="219"/>
      <c r="G365" s="219"/>
      <c r="H365" s="219"/>
      <c r="I365" s="219"/>
      <c r="J365" s="219"/>
      <c r="L365" s="17"/>
      <c r="M365" s="17"/>
      <c r="N365" s="17"/>
      <c r="O365" s="17"/>
      <c r="P365" s="17"/>
      <c r="Q365" s="17"/>
    </row>
    <row r="366" spans="1:17" s="4" customFormat="1" x14ac:dyDescent="0.25">
      <c r="A366" s="6"/>
      <c r="B366" s="65"/>
      <c r="D366" s="114"/>
      <c r="E366" s="114"/>
      <c r="F366" s="219"/>
      <c r="G366" s="219"/>
      <c r="H366" s="219"/>
      <c r="I366" s="219"/>
      <c r="J366" s="219"/>
      <c r="L366" s="17"/>
      <c r="M366" s="17"/>
      <c r="N366" s="17"/>
      <c r="O366" s="17"/>
      <c r="P366" s="17"/>
      <c r="Q366" s="17"/>
    </row>
    <row r="367" spans="1:17" s="4" customFormat="1" x14ac:dyDescent="0.25">
      <c r="A367" s="6"/>
      <c r="B367" s="65"/>
      <c r="D367" s="114"/>
      <c r="E367" s="114"/>
      <c r="F367" s="219"/>
      <c r="G367" s="219"/>
      <c r="H367" s="219"/>
      <c r="I367" s="219"/>
      <c r="J367" s="219"/>
      <c r="L367" s="17"/>
      <c r="M367" s="17"/>
      <c r="N367" s="17"/>
      <c r="O367" s="17"/>
      <c r="P367" s="17"/>
      <c r="Q367" s="17"/>
    </row>
    <row r="368" spans="1:17" s="4" customFormat="1" x14ac:dyDescent="0.25">
      <c r="A368" s="6"/>
      <c r="B368" s="65"/>
      <c r="D368" s="114"/>
      <c r="E368" s="114"/>
      <c r="F368" s="219"/>
      <c r="G368" s="219"/>
      <c r="H368" s="219"/>
      <c r="I368" s="219"/>
      <c r="J368" s="219"/>
      <c r="L368" s="17"/>
      <c r="M368" s="17"/>
      <c r="N368" s="17"/>
      <c r="O368" s="17"/>
      <c r="P368" s="17"/>
      <c r="Q368" s="17"/>
    </row>
    <row r="369" spans="1:17" s="4" customFormat="1" x14ac:dyDescent="0.25">
      <c r="A369" s="6"/>
      <c r="B369" s="65"/>
      <c r="D369" s="114"/>
      <c r="E369" s="114"/>
      <c r="F369" s="219"/>
      <c r="G369" s="219"/>
      <c r="H369" s="219"/>
      <c r="I369" s="219"/>
      <c r="J369" s="219"/>
      <c r="L369" s="17"/>
      <c r="M369" s="17"/>
      <c r="N369" s="17"/>
      <c r="O369" s="17"/>
      <c r="P369" s="17"/>
      <c r="Q369" s="17"/>
    </row>
    <row r="370" spans="1:17" s="4" customFormat="1" x14ac:dyDescent="0.25">
      <c r="A370" s="6"/>
      <c r="B370" s="65"/>
      <c r="D370" s="114"/>
      <c r="E370" s="114"/>
      <c r="F370" s="219"/>
      <c r="G370" s="219"/>
      <c r="H370" s="219"/>
      <c r="I370" s="219"/>
      <c r="J370" s="219"/>
      <c r="L370" s="17"/>
      <c r="M370" s="17"/>
      <c r="N370" s="17"/>
      <c r="O370" s="17"/>
      <c r="P370" s="17"/>
      <c r="Q370" s="17"/>
    </row>
    <row r="371" spans="1:17" s="4" customFormat="1" x14ac:dyDescent="0.25">
      <c r="A371" s="6"/>
      <c r="B371" s="65"/>
      <c r="D371" s="114"/>
      <c r="E371" s="114"/>
      <c r="F371" s="219"/>
      <c r="G371" s="219"/>
      <c r="H371" s="219"/>
      <c r="I371" s="219"/>
      <c r="J371" s="219"/>
      <c r="L371" s="17"/>
      <c r="M371" s="17"/>
      <c r="N371" s="17"/>
      <c r="O371" s="17"/>
      <c r="P371" s="17"/>
      <c r="Q371" s="17"/>
    </row>
    <row r="372" spans="1:17" s="4" customFormat="1" x14ac:dyDescent="0.25">
      <c r="A372" s="6"/>
      <c r="B372" s="65"/>
      <c r="D372" s="114"/>
      <c r="E372" s="114"/>
      <c r="F372" s="219"/>
      <c r="G372" s="219"/>
      <c r="H372" s="219"/>
      <c r="I372" s="219"/>
      <c r="J372" s="219"/>
      <c r="L372" s="17"/>
      <c r="M372" s="17"/>
      <c r="N372" s="17"/>
      <c r="O372" s="17"/>
      <c r="P372" s="17"/>
      <c r="Q372" s="17"/>
    </row>
    <row r="373" spans="1:17" s="4" customFormat="1" x14ac:dyDescent="0.25">
      <c r="A373" s="6"/>
      <c r="B373" s="65"/>
      <c r="D373" s="114"/>
      <c r="E373" s="114"/>
      <c r="F373" s="219"/>
      <c r="G373" s="219"/>
      <c r="H373" s="219"/>
      <c r="I373" s="219"/>
      <c r="J373" s="219"/>
      <c r="L373" s="17"/>
      <c r="M373" s="17"/>
      <c r="N373" s="17"/>
      <c r="O373" s="17"/>
      <c r="P373" s="17"/>
      <c r="Q373" s="17"/>
    </row>
    <row r="374" spans="1:17" s="4" customFormat="1" x14ac:dyDescent="0.25">
      <c r="A374" s="6"/>
      <c r="B374" s="65"/>
      <c r="D374" s="114"/>
      <c r="E374" s="114"/>
      <c r="F374" s="219"/>
      <c r="G374" s="219"/>
      <c r="H374" s="219"/>
      <c r="I374" s="219"/>
      <c r="J374" s="219"/>
      <c r="L374" s="17"/>
      <c r="M374" s="17"/>
      <c r="N374" s="17"/>
      <c r="O374" s="17"/>
      <c r="P374" s="17"/>
      <c r="Q374" s="17"/>
    </row>
    <row r="375" spans="1:17" s="4" customFormat="1" x14ac:dyDescent="0.25">
      <c r="A375" s="6"/>
      <c r="B375" s="65"/>
      <c r="D375" s="114"/>
      <c r="E375" s="114"/>
      <c r="F375" s="219"/>
      <c r="G375" s="219"/>
      <c r="H375" s="219"/>
      <c r="I375" s="219"/>
      <c r="J375" s="219"/>
      <c r="L375" s="17"/>
      <c r="M375" s="17"/>
      <c r="N375" s="17"/>
      <c r="O375" s="17"/>
      <c r="P375" s="17"/>
      <c r="Q375" s="17"/>
    </row>
    <row r="376" spans="1:17" s="4" customFormat="1" x14ac:dyDescent="0.25">
      <c r="A376" s="6"/>
      <c r="B376" s="65"/>
      <c r="D376" s="114"/>
      <c r="E376" s="114"/>
      <c r="F376" s="219"/>
      <c r="G376" s="219"/>
      <c r="H376" s="219"/>
      <c r="I376" s="219"/>
      <c r="J376" s="219"/>
      <c r="L376" s="17"/>
      <c r="M376" s="17"/>
      <c r="N376" s="17"/>
      <c r="O376" s="17"/>
      <c r="P376" s="17"/>
      <c r="Q376" s="17"/>
    </row>
    <row r="377" spans="1:17" s="4" customFormat="1" x14ac:dyDescent="0.25">
      <c r="A377" s="6"/>
      <c r="B377" s="65"/>
      <c r="D377" s="114"/>
      <c r="E377" s="114"/>
      <c r="F377" s="219"/>
      <c r="G377" s="219"/>
      <c r="H377" s="219"/>
      <c r="I377" s="219"/>
      <c r="J377" s="219"/>
      <c r="L377" s="17"/>
      <c r="M377" s="17"/>
      <c r="N377" s="17"/>
      <c r="O377" s="17"/>
      <c r="P377" s="17"/>
      <c r="Q377" s="17"/>
    </row>
    <row r="378" spans="1:17" s="4" customFormat="1" x14ac:dyDescent="0.25">
      <c r="A378" s="6"/>
      <c r="B378" s="65"/>
      <c r="D378" s="114"/>
      <c r="E378" s="114"/>
      <c r="F378" s="219"/>
      <c r="G378" s="219"/>
      <c r="H378" s="219"/>
      <c r="I378" s="219"/>
      <c r="J378" s="219"/>
      <c r="L378" s="17"/>
      <c r="M378" s="17"/>
      <c r="N378" s="17"/>
      <c r="O378" s="17"/>
      <c r="P378" s="17"/>
      <c r="Q378" s="17"/>
    </row>
    <row r="379" spans="1:17" s="4" customFormat="1" x14ac:dyDescent="0.25">
      <c r="A379" s="6"/>
      <c r="B379" s="65"/>
      <c r="D379" s="114"/>
      <c r="E379" s="114"/>
      <c r="F379" s="219"/>
      <c r="G379" s="219"/>
      <c r="H379" s="219"/>
      <c r="I379" s="219"/>
      <c r="J379" s="219"/>
      <c r="L379" s="17"/>
      <c r="M379" s="17"/>
      <c r="N379" s="17"/>
      <c r="O379" s="17"/>
      <c r="P379" s="17"/>
      <c r="Q379" s="17"/>
    </row>
    <row r="380" spans="1:17" s="4" customFormat="1" x14ac:dyDescent="0.25">
      <c r="A380" s="6"/>
      <c r="B380" s="65"/>
      <c r="D380" s="114"/>
      <c r="E380" s="114"/>
      <c r="F380" s="219"/>
      <c r="G380" s="219"/>
      <c r="H380" s="219"/>
      <c r="I380" s="219"/>
      <c r="J380" s="219"/>
      <c r="L380" s="17"/>
      <c r="M380" s="17"/>
      <c r="N380" s="17"/>
      <c r="O380" s="17"/>
      <c r="P380" s="17"/>
      <c r="Q380" s="17"/>
    </row>
    <row r="381" spans="1:17" s="4" customFormat="1" x14ac:dyDescent="0.25">
      <c r="A381" s="6"/>
      <c r="B381" s="65"/>
      <c r="D381" s="114"/>
      <c r="E381" s="114"/>
      <c r="F381" s="219"/>
      <c r="G381" s="219"/>
      <c r="H381" s="219"/>
      <c r="I381" s="219"/>
      <c r="J381" s="219"/>
      <c r="L381" s="17"/>
      <c r="M381" s="17"/>
      <c r="N381" s="17"/>
      <c r="O381" s="17"/>
      <c r="P381" s="17"/>
      <c r="Q381" s="17"/>
    </row>
    <row r="382" spans="1:17" s="4" customFormat="1" x14ac:dyDescent="0.25">
      <c r="A382" s="6"/>
      <c r="B382" s="65"/>
      <c r="D382" s="114"/>
      <c r="E382" s="114"/>
      <c r="F382" s="219"/>
      <c r="G382" s="219"/>
      <c r="H382" s="219"/>
      <c r="I382" s="219"/>
      <c r="J382" s="219"/>
      <c r="L382" s="17"/>
      <c r="M382" s="17"/>
      <c r="N382" s="17"/>
      <c r="O382" s="17"/>
      <c r="P382" s="17"/>
      <c r="Q382" s="17"/>
    </row>
    <row r="383" spans="1:17" s="4" customFormat="1" x14ac:dyDescent="0.25">
      <c r="A383" s="6"/>
      <c r="B383" s="65"/>
      <c r="D383" s="114"/>
      <c r="E383" s="114"/>
      <c r="F383" s="219"/>
      <c r="G383" s="219"/>
      <c r="H383" s="219"/>
      <c r="I383" s="219"/>
      <c r="J383" s="219"/>
      <c r="L383" s="17"/>
      <c r="M383" s="17"/>
      <c r="N383" s="17"/>
      <c r="O383" s="17"/>
      <c r="P383" s="17"/>
      <c r="Q383" s="17"/>
    </row>
    <row r="384" spans="1:17" s="4" customFormat="1" x14ac:dyDescent="0.25">
      <c r="A384" s="6"/>
      <c r="B384" s="65"/>
      <c r="D384" s="114"/>
      <c r="E384" s="114"/>
      <c r="F384" s="219"/>
      <c r="G384" s="219"/>
      <c r="H384" s="219"/>
      <c r="I384" s="219"/>
      <c r="J384" s="219"/>
      <c r="L384" s="17"/>
      <c r="M384" s="17"/>
      <c r="N384" s="17"/>
      <c r="O384" s="17"/>
      <c r="P384" s="17"/>
      <c r="Q384" s="17"/>
    </row>
    <row r="385" spans="1:17" s="4" customFormat="1" x14ac:dyDescent="0.25">
      <c r="A385" s="6"/>
      <c r="B385" s="65"/>
      <c r="D385" s="114"/>
      <c r="E385" s="114"/>
      <c r="F385" s="219"/>
      <c r="G385" s="219"/>
      <c r="H385" s="219"/>
      <c r="I385" s="219"/>
      <c r="J385" s="219"/>
      <c r="L385" s="17"/>
      <c r="M385" s="17"/>
      <c r="N385" s="17"/>
      <c r="O385" s="17"/>
      <c r="P385" s="17"/>
      <c r="Q385" s="17"/>
    </row>
    <row r="386" spans="1:17" s="4" customFormat="1" x14ac:dyDescent="0.25">
      <c r="A386" s="6"/>
      <c r="B386" s="65"/>
      <c r="D386" s="114"/>
      <c r="E386" s="114"/>
      <c r="F386" s="219"/>
      <c r="G386" s="219"/>
      <c r="H386" s="219"/>
      <c r="I386" s="219"/>
      <c r="J386" s="219"/>
      <c r="L386" s="17"/>
      <c r="M386" s="17"/>
      <c r="N386" s="17"/>
      <c r="O386" s="17"/>
      <c r="P386" s="17"/>
      <c r="Q386" s="17"/>
    </row>
    <row r="387" spans="1:17" s="4" customFormat="1" x14ac:dyDescent="0.25">
      <c r="A387" s="6"/>
      <c r="B387" s="65"/>
      <c r="D387" s="114"/>
      <c r="E387" s="114"/>
      <c r="F387" s="219"/>
      <c r="G387" s="219"/>
      <c r="H387" s="219"/>
      <c r="I387" s="219"/>
      <c r="J387" s="219"/>
      <c r="L387" s="17"/>
      <c r="M387" s="17"/>
      <c r="N387" s="17"/>
      <c r="O387" s="17"/>
      <c r="P387" s="17"/>
      <c r="Q387" s="17"/>
    </row>
    <row r="388" spans="1:17" s="4" customFormat="1" x14ac:dyDescent="0.25">
      <c r="A388" s="6"/>
      <c r="B388" s="65"/>
      <c r="D388" s="114"/>
      <c r="E388" s="114"/>
      <c r="F388" s="219"/>
      <c r="G388" s="219"/>
      <c r="H388" s="219"/>
      <c r="I388" s="219"/>
      <c r="J388" s="219"/>
      <c r="L388" s="17"/>
      <c r="M388" s="17"/>
      <c r="N388" s="17"/>
      <c r="O388" s="17"/>
      <c r="P388" s="17"/>
      <c r="Q388" s="17"/>
    </row>
    <row r="389" spans="1:17" s="4" customFormat="1" x14ac:dyDescent="0.25">
      <c r="A389" s="6"/>
      <c r="B389" s="65"/>
      <c r="D389" s="114"/>
      <c r="E389" s="114"/>
      <c r="F389" s="219"/>
      <c r="G389" s="219"/>
      <c r="H389" s="219"/>
      <c r="I389" s="219"/>
      <c r="J389" s="219"/>
      <c r="L389" s="17"/>
      <c r="M389" s="17"/>
      <c r="N389" s="17"/>
      <c r="O389" s="17"/>
      <c r="P389" s="17"/>
      <c r="Q389" s="17"/>
    </row>
    <row r="390" spans="1:17" s="4" customFormat="1" x14ac:dyDescent="0.25">
      <c r="A390" s="6"/>
      <c r="B390" s="65"/>
      <c r="D390" s="114"/>
      <c r="E390" s="114"/>
      <c r="F390" s="219"/>
      <c r="G390" s="219"/>
      <c r="H390" s="219"/>
      <c r="I390" s="219"/>
      <c r="J390" s="219"/>
      <c r="L390" s="17"/>
      <c r="M390" s="17"/>
      <c r="N390" s="17"/>
      <c r="O390" s="17"/>
      <c r="P390" s="17"/>
      <c r="Q390" s="17"/>
    </row>
    <row r="391" spans="1:17" s="4" customFormat="1" x14ac:dyDescent="0.25">
      <c r="A391" s="6"/>
      <c r="B391" s="65"/>
      <c r="D391" s="114"/>
      <c r="E391" s="114"/>
      <c r="F391" s="219"/>
      <c r="G391" s="219"/>
      <c r="H391" s="219"/>
      <c r="I391" s="219"/>
      <c r="J391" s="219"/>
      <c r="L391" s="17"/>
      <c r="M391" s="17"/>
      <c r="N391" s="17"/>
      <c r="O391" s="17"/>
      <c r="P391" s="17"/>
      <c r="Q391" s="17"/>
    </row>
    <row r="392" spans="1:17" s="4" customFormat="1" x14ac:dyDescent="0.25">
      <c r="A392" s="6"/>
      <c r="B392" s="65"/>
      <c r="D392" s="114"/>
      <c r="E392" s="114"/>
      <c r="F392" s="219"/>
      <c r="G392" s="219"/>
      <c r="H392" s="219"/>
      <c r="I392" s="219"/>
      <c r="J392" s="219"/>
      <c r="L392" s="17"/>
      <c r="M392" s="17"/>
      <c r="N392" s="17"/>
      <c r="O392" s="17"/>
      <c r="P392" s="17"/>
      <c r="Q392" s="17"/>
    </row>
    <row r="393" spans="1:17" s="4" customFormat="1" x14ac:dyDescent="0.25">
      <c r="A393" s="6"/>
      <c r="B393" s="65"/>
      <c r="D393" s="114"/>
      <c r="E393" s="114"/>
      <c r="F393" s="219"/>
      <c r="G393" s="219"/>
      <c r="H393" s="219"/>
      <c r="I393" s="219"/>
      <c r="J393" s="219"/>
      <c r="L393" s="17"/>
      <c r="M393" s="17"/>
      <c r="N393" s="17"/>
      <c r="O393" s="17"/>
      <c r="P393" s="17"/>
      <c r="Q393" s="17"/>
    </row>
    <row r="394" spans="1:17" s="4" customFormat="1" x14ac:dyDescent="0.25">
      <c r="A394" s="6"/>
      <c r="B394" s="65"/>
      <c r="D394" s="114"/>
      <c r="E394" s="114"/>
      <c r="F394" s="219"/>
      <c r="G394" s="219"/>
      <c r="H394" s="219"/>
      <c r="I394" s="219"/>
      <c r="J394" s="219"/>
      <c r="L394" s="17"/>
      <c r="M394" s="17"/>
      <c r="N394" s="17"/>
      <c r="O394" s="17"/>
      <c r="P394" s="17"/>
      <c r="Q394" s="17"/>
    </row>
    <row r="395" spans="1:17" s="4" customFormat="1" x14ac:dyDescent="0.25">
      <c r="A395" s="6"/>
      <c r="B395" s="65"/>
      <c r="D395" s="114"/>
      <c r="E395" s="114"/>
      <c r="F395" s="219"/>
      <c r="G395" s="219"/>
      <c r="H395" s="219"/>
      <c r="I395" s="219"/>
      <c r="J395" s="219"/>
      <c r="L395" s="17"/>
      <c r="M395" s="17"/>
      <c r="N395" s="17"/>
      <c r="O395" s="17"/>
      <c r="P395" s="17"/>
      <c r="Q395" s="17"/>
    </row>
    <row r="396" spans="1:17" s="4" customFormat="1" x14ac:dyDescent="0.25">
      <c r="A396" s="6"/>
      <c r="B396" s="65"/>
      <c r="D396" s="114"/>
      <c r="E396" s="114"/>
      <c r="F396" s="219"/>
      <c r="G396" s="219"/>
      <c r="H396" s="219"/>
      <c r="I396" s="219"/>
      <c r="J396" s="219"/>
      <c r="L396" s="17"/>
      <c r="M396" s="17"/>
      <c r="N396" s="17"/>
      <c r="O396" s="17"/>
      <c r="P396" s="17"/>
      <c r="Q396" s="17"/>
    </row>
    <row r="397" spans="1:17" s="4" customFormat="1" x14ac:dyDescent="0.25">
      <c r="A397" s="6"/>
      <c r="B397" s="65"/>
      <c r="D397" s="114"/>
      <c r="E397" s="114"/>
      <c r="F397" s="219"/>
      <c r="G397" s="219"/>
      <c r="H397" s="219"/>
      <c r="I397" s="219"/>
      <c r="J397" s="219"/>
      <c r="L397" s="17"/>
      <c r="M397" s="17"/>
      <c r="N397" s="17"/>
      <c r="O397" s="17"/>
      <c r="P397" s="17"/>
      <c r="Q397" s="17"/>
    </row>
    <row r="398" spans="1:17" s="4" customFormat="1" x14ac:dyDescent="0.25">
      <c r="A398" s="6"/>
      <c r="B398" s="65"/>
      <c r="D398" s="114"/>
      <c r="E398" s="114"/>
      <c r="F398" s="219"/>
      <c r="G398" s="219"/>
      <c r="H398" s="219"/>
      <c r="I398" s="219"/>
      <c r="J398" s="219"/>
      <c r="L398" s="17"/>
      <c r="M398" s="17"/>
      <c r="N398" s="17"/>
      <c r="O398" s="17"/>
      <c r="P398" s="17"/>
      <c r="Q398" s="17"/>
    </row>
    <row r="399" spans="1:17" s="4" customFormat="1" x14ac:dyDescent="0.25">
      <c r="A399" s="6"/>
      <c r="B399" s="65"/>
      <c r="D399" s="114"/>
      <c r="E399" s="114"/>
      <c r="F399" s="219"/>
      <c r="G399" s="219"/>
      <c r="H399" s="219"/>
      <c r="I399" s="219"/>
      <c r="J399" s="219"/>
      <c r="L399" s="17"/>
      <c r="M399" s="17"/>
      <c r="N399" s="17"/>
      <c r="O399" s="17"/>
      <c r="P399" s="17"/>
      <c r="Q399" s="17"/>
    </row>
    <row r="400" spans="1:17" s="4" customFormat="1" x14ac:dyDescent="0.25">
      <c r="A400" s="6"/>
      <c r="B400" s="65"/>
      <c r="D400" s="114"/>
      <c r="E400" s="114"/>
      <c r="F400" s="219"/>
      <c r="G400" s="219"/>
      <c r="H400" s="219"/>
      <c r="I400" s="219"/>
      <c r="J400" s="219"/>
      <c r="L400" s="17"/>
      <c r="M400" s="17"/>
      <c r="N400" s="17"/>
      <c r="O400" s="17"/>
      <c r="P400" s="17"/>
      <c r="Q400" s="17"/>
    </row>
    <row r="401" spans="1:17" s="4" customFormat="1" x14ac:dyDescent="0.25">
      <c r="A401" s="6"/>
      <c r="B401" s="65"/>
      <c r="D401" s="114"/>
      <c r="E401" s="114"/>
      <c r="F401" s="219"/>
      <c r="G401" s="219"/>
      <c r="H401" s="219"/>
      <c r="I401" s="219"/>
      <c r="J401" s="219"/>
      <c r="L401" s="17"/>
      <c r="M401" s="17"/>
      <c r="N401" s="17"/>
      <c r="O401" s="17"/>
      <c r="P401" s="17"/>
      <c r="Q401" s="17"/>
    </row>
    <row r="402" spans="1:17" s="4" customFormat="1" x14ac:dyDescent="0.25">
      <c r="A402" s="6"/>
      <c r="B402" s="65"/>
      <c r="D402" s="114"/>
      <c r="E402" s="114"/>
      <c r="F402" s="219"/>
      <c r="G402" s="219"/>
      <c r="H402" s="219"/>
      <c r="I402" s="219"/>
      <c r="J402" s="219"/>
      <c r="L402" s="17"/>
      <c r="M402" s="17"/>
      <c r="N402" s="17"/>
      <c r="O402" s="17"/>
      <c r="P402" s="17"/>
      <c r="Q402" s="17"/>
    </row>
    <row r="403" spans="1:17" s="4" customFormat="1" x14ac:dyDescent="0.25">
      <c r="A403" s="6"/>
      <c r="B403" s="65"/>
      <c r="D403" s="114"/>
      <c r="E403" s="114"/>
      <c r="F403" s="219"/>
      <c r="G403" s="219"/>
      <c r="H403" s="219"/>
      <c r="I403" s="219"/>
      <c r="J403" s="219"/>
      <c r="L403" s="17"/>
      <c r="M403" s="17"/>
      <c r="N403" s="17"/>
      <c r="O403" s="17"/>
      <c r="P403" s="17"/>
      <c r="Q403" s="17"/>
    </row>
    <row r="404" spans="1:17" s="4" customFormat="1" x14ac:dyDescent="0.25">
      <c r="A404" s="6"/>
      <c r="B404" s="65"/>
      <c r="D404" s="114"/>
      <c r="E404" s="114"/>
      <c r="F404" s="219"/>
      <c r="G404" s="219"/>
      <c r="H404" s="219"/>
      <c r="I404" s="219"/>
      <c r="J404" s="219"/>
      <c r="L404" s="17"/>
      <c r="M404" s="17"/>
      <c r="N404" s="17"/>
      <c r="O404" s="17"/>
      <c r="P404" s="17"/>
      <c r="Q404" s="17"/>
    </row>
    <row r="405" spans="1:17" s="4" customFormat="1" x14ac:dyDescent="0.25">
      <c r="A405" s="6"/>
      <c r="B405" s="65"/>
      <c r="D405" s="114"/>
      <c r="E405" s="114"/>
      <c r="F405" s="219"/>
      <c r="G405" s="219"/>
      <c r="H405" s="219"/>
      <c r="I405" s="219"/>
      <c r="J405" s="219"/>
      <c r="L405" s="17"/>
      <c r="M405" s="17"/>
      <c r="N405" s="17"/>
      <c r="O405" s="17"/>
      <c r="P405" s="17"/>
      <c r="Q405" s="17"/>
    </row>
    <row r="406" spans="1:17" s="4" customFormat="1" x14ac:dyDescent="0.25">
      <c r="A406" s="6"/>
      <c r="B406" s="65"/>
      <c r="D406" s="114"/>
      <c r="E406" s="114"/>
      <c r="F406" s="219"/>
      <c r="G406" s="219"/>
      <c r="H406" s="219"/>
      <c r="I406" s="219"/>
      <c r="J406" s="219"/>
      <c r="L406" s="17"/>
      <c r="M406" s="17"/>
      <c r="N406" s="17"/>
      <c r="O406" s="17"/>
      <c r="P406" s="17"/>
      <c r="Q406" s="17"/>
    </row>
    <row r="407" spans="1:17" s="4" customFormat="1" x14ac:dyDescent="0.25">
      <c r="A407" s="6"/>
      <c r="B407" s="65"/>
      <c r="D407" s="114"/>
      <c r="E407" s="114"/>
      <c r="F407" s="219"/>
      <c r="G407" s="219"/>
      <c r="H407" s="219"/>
      <c r="I407" s="219"/>
      <c r="J407" s="219"/>
      <c r="L407" s="17"/>
      <c r="M407" s="17"/>
      <c r="N407" s="17"/>
      <c r="O407" s="17"/>
      <c r="P407" s="17"/>
      <c r="Q407" s="17"/>
    </row>
    <row r="408" spans="1:17" s="4" customFormat="1" x14ac:dyDescent="0.25">
      <c r="A408" s="6"/>
      <c r="B408" s="65"/>
      <c r="D408" s="114"/>
      <c r="E408" s="114"/>
      <c r="F408" s="219"/>
      <c r="G408" s="219"/>
      <c r="H408" s="219"/>
      <c r="I408" s="219"/>
      <c r="J408" s="219"/>
      <c r="L408" s="17"/>
      <c r="M408" s="17"/>
      <c r="N408" s="17"/>
      <c r="O408" s="17"/>
      <c r="P408" s="17"/>
      <c r="Q408" s="17"/>
    </row>
    <row r="409" spans="1:17" s="4" customFormat="1" x14ac:dyDescent="0.25">
      <c r="A409" s="6"/>
      <c r="B409" s="65"/>
      <c r="D409" s="114"/>
      <c r="E409" s="114"/>
      <c r="F409" s="219"/>
      <c r="G409" s="219"/>
      <c r="H409" s="219"/>
      <c r="I409" s="219"/>
      <c r="J409" s="219"/>
      <c r="L409" s="17"/>
      <c r="M409" s="17"/>
      <c r="N409" s="17"/>
      <c r="O409" s="17"/>
      <c r="P409" s="17"/>
      <c r="Q409" s="17"/>
    </row>
    <row r="410" spans="1:17" s="4" customFormat="1" x14ac:dyDescent="0.25">
      <c r="A410" s="6"/>
      <c r="B410" s="65"/>
      <c r="D410" s="114"/>
      <c r="E410" s="114"/>
      <c r="F410" s="219"/>
      <c r="G410" s="219"/>
      <c r="H410" s="219"/>
      <c r="I410" s="219"/>
      <c r="J410" s="219"/>
      <c r="L410" s="17"/>
      <c r="M410" s="17"/>
      <c r="N410" s="17"/>
      <c r="O410" s="17"/>
      <c r="P410" s="17"/>
      <c r="Q410" s="17"/>
    </row>
    <row r="411" spans="1:17" s="4" customFormat="1" x14ac:dyDescent="0.25">
      <c r="A411" s="6"/>
      <c r="B411" s="65"/>
      <c r="D411" s="114"/>
      <c r="E411" s="114"/>
      <c r="F411" s="219"/>
      <c r="G411" s="219"/>
      <c r="H411" s="219"/>
      <c r="I411" s="219"/>
      <c r="J411" s="219"/>
      <c r="L411" s="17"/>
      <c r="M411" s="17"/>
      <c r="N411" s="17"/>
      <c r="O411" s="17"/>
      <c r="P411" s="17"/>
      <c r="Q411" s="17"/>
    </row>
    <row r="412" spans="1:17" s="4" customFormat="1" x14ac:dyDescent="0.25">
      <c r="A412" s="6"/>
      <c r="B412" s="65"/>
      <c r="D412" s="114"/>
      <c r="E412" s="114"/>
      <c r="F412" s="219"/>
      <c r="G412" s="219"/>
      <c r="H412" s="219"/>
      <c r="I412" s="219"/>
      <c r="J412" s="219"/>
      <c r="L412" s="17"/>
      <c r="M412" s="17"/>
      <c r="N412" s="17"/>
      <c r="O412" s="17"/>
      <c r="P412" s="17"/>
      <c r="Q412" s="17"/>
    </row>
    <row r="413" spans="1:17" s="4" customFormat="1" x14ac:dyDescent="0.25">
      <c r="A413" s="6"/>
      <c r="B413" s="65"/>
      <c r="D413" s="114"/>
      <c r="E413" s="114"/>
      <c r="F413" s="219"/>
      <c r="G413" s="219"/>
      <c r="H413" s="219"/>
      <c r="I413" s="219"/>
      <c r="J413" s="219"/>
      <c r="L413" s="17"/>
      <c r="M413" s="17"/>
      <c r="N413" s="17"/>
      <c r="O413" s="17"/>
      <c r="P413" s="17"/>
      <c r="Q413" s="17"/>
    </row>
    <row r="414" spans="1:17" s="4" customFormat="1" x14ac:dyDescent="0.25">
      <c r="A414" s="6"/>
      <c r="B414" s="65"/>
      <c r="D414" s="114"/>
      <c r="E414" s="114"/>
      <c r="F414" s="219"/>
      <c r="G414" s="219"/>
      <c r="H414" s="219"/>
      <c r="I414" s="219"/>
      <c r="J414" s="219"/>
      <c r="L414" s="17"/>
      <c r="M414" s="17"/>
      <c r="N414" s="17"/>
      <c r="O414" s="17"/>
      <c r="P414" s="17"/>
      <c r="Q414" s="17"/>
    </row>
    <row r="415" spans="1:17" s="4" customFormat="1" x14ac:dyDescent="0.25">
      <c r="A415" s="6"/>
      <c r="B415" s="65"/>
      <c r="D415" s="114"/>
      <c r="E415" s="114"/>
      <c r="F415" s="219"/>
      <c r="G415" s="219"/>
      <c r="H415" s="219"/>
      <c r="I415" s="219"/>
      <c r="J415" s="219"/>
      <c r="L415" s="17"/>
      <c r="M415" s="17"/>
      <c r="N415" s="17"/>
      <c r="O415" s="17"/>
      <c r="P415" s="17"/>
      <c r="Q415" s="17"/>
    </row>
    <row r="416" spans="1:17" s="4" customFormat="1" x14ac:dyDescent="0.25">
      <c r="A416" s="6"/>
      <c r="B416" s="65"/>
      <c r="D416" s="114"/>
      <c r="E416" s="114"/>
      <c r="F416" s="219"/>
      <c r="G416" s="219"/>
      <c r="H416" s="219"/>
      <c r="I416" s="219"/>
      <c r="J416" s="219"/>
      <c r="L416" s="17"/>
      <c r="M416" s="17"/>
      <c r="N416" s="17"/>
      <c r="O416" s="17"/>
      <c r="P416" s="17"/>
      <c r="Q416" s="17"/>
    </row>
    <row r="417" spans="1:17" s="4" customFormat="1" x14ac:dyDescent="0.25">
      <c r="A417" s="6"/>
      <c r="B417" s="65"/>
      <c r="D417" s="114"/>
      <c r="E417" s="114"/>
      <c r="F417" s="219"/>
      <c r="G417" s="219"/>
      <c r="H417" s="219"/>
      <c r="I417" s="219"/>
      <c r="J417" s="219"/>
      <c r="L417" s="17"/>
      <c r="M417" s="17"/>
      <c r="N417" s="17"/>
      <c r="O417" s="17"/>
      <c r="P417" s="17"/>
      <c r="Q417" s="17"/>
    </row>
    <row r="418" spans="1:17" s="4" customFormat="1" x14ac:dyDescent="0.25">
      <c r="A418" s="6"/>
      <c r="B418" s="65"/>
      <c r="D418" s="114"/>
      <c r="E418" s="114"/>
      <c r="F418" s="219"/>
      <c r="G418" s="219"/>
      <c r="H418" s="219"/>
      <c r="I418" s="219"/>
      <c r="J418" s="219"/>
      <c r="L418" s="17"/>
      <c r="M418" s="17"/>
      <c r="N418" s="17"/>
      <c r="O418" s="17"/>
      <c r="P418" s="17"/>
      <c r="Q418" s="17"/>
    </row>
    <row r="419" spans="1:17" s="4" customFormat="1" x14ac:dyDescent="0.25">
      <c r="A419" s="6"/>
      <c r="B419" s="65"/>
      <c r="D419" s="114"/>
      <c r="E419" s="114"/>
      <c r="F419" s="219"/>
      <c r="G419" s="219"/>
      <c r="H419" s="219"/>
      <c r="I419" s="219"/>
      <c r="J419" s="219"/>
      <c r="L419" s="17"/>
      <c r="M419" s="17"/>
      <c r="N419" s="17"/>
      <c r="O419" s="17"/>
      <c r="P419" s="17"/>
      <c r="Q419" s="17"/>
    </row>
    <row r="420" spans="1:17" s="4" customFormat="1" x14ac:dyDescent="0.25">
      <c r="A420" s="6"/>
      <c r="B420" s="65"/>
      <c r="D420" s="114"/>
      <c r="E420" s="114"/>
      <c r="F420" s="219"/>
      <c r="G420" s="219"/>
      <c r="H420" s="219"/>
      <c r="I420" s="219"/>
      <c r="J420" s="219"/>
      <c r="L420" s="17"/>
      <c r="M420" s="17"/>
      <c r="N420" s="17"/>
      <c r="O420" s="17"/>
      <c r="P420" s="17"/>
      <c r="Q420" s="17"/>
    </row>
    <row r="421" spans="1:17" s="4" customFormat="1" x14ac:dyDescent="0.25">
      <c r="A421" s="6"/>
      <c r="B421" s="65"/>
      <c r="D421" s="114"/>
      <c r="E421" s="114"/>
      <c r="F421" s="219"/>
      <c r="G421" s="219"/>
      <c r="H421" s="219"/>
      <c r="I421" s="219"/>
      <c r="J421" s="219"/>
      <c r="L421" s="17"/>
      <c r="M421" s="17"/>
      <c r="N421" s="17"/>
      <c r="O421" s="17"/>
      <c r="P421" s="17"/>
      <c r="Q421" s="17"/>
    </row>
    <row r="422" spans="1:17" s="4" customFormat="1" x14ac:dyDescent="0.25">
      <c r="A422" s="6"/>
      <c r="B422" s="65"/>
      <c r="D422" s="114"/>
      <c r="E422" s="114"/>
      <c r="F422" s="219"/>
      <c r="G422" s="219"/>
      <c r="H422" s="219"/>
      <c r="I422" s="219"/>
      <c r="J422" s="219"/>
      <c r="L422" s="17"/>
      <c r="M422" s="17"/>
      <c r="N422" s="17"/>
      <c r="O422" s="17"/>
      <c r="P422" s="17"/>
      <c r="Q422" s="17"/>
    </row>
    <row r="423" spans="1:17" s="4" customFormat="1" x14ac:dyDescent="0.25">
      <c r="A423" s="6"/>
      <c r="B423" s="65"/>
      <c r="D423" s="114"/>
      <c r="E423" s="114"/>
      <c r="F423" s="219"/>
      <c r="G423" s="219"/>
      <c r="H423" s="219"/>
      <c r="I423" s="219"/>
      <c r="J423" s="219"/>
      <c r="L423" s="17"/>
      <c r="M423" s="17"/>
      <c r="N423" s="17"/>
      <c r="O423" s="17"/>
      <c r="P423" s="17"/>
      <c r="Q423" s="17"/>
    </row>
    <row r="424" spans="1:17" s="4" customFormat="1" x14ac:dyDescent="0.25">
      <c r="A424" s="6"/>
      <c r="B424" s="65"/>
      <c r="D424" s="114"/>
      <c r="E424" s="114"/>
      <c r="F424" s="219"/>
      <c r="G424" s="219"/>
      <c r="H424" s="219"/>
      <c r="I424" s="219"/>
      <c r="J424" s="219"/>
      <c r="L424" s="17"/>
      <c r="M424" s="17"/>
      <c r="N424" s="17"/>
      <c r="O424" s="17"/>
      <c r="P424" s="17"/>
      <c r="Q424" s="17"/>
    </row>
    <row r="425" spans="1:17" s="4" customFormat="1" x14ac:dyDescent="0.25">
      <c r="A425" s="6"/>
      <c r="B425" s="65"/>
      <c r="D425" s="114"/>
      <c r="E425" s="114"/>
      <c r="F425" s="219"/>
      <c r="G425" s="219"/>
      <c r="H425" s="219"/>
      <c r="I425" s="219"/>
      <c r="J425" s="219"/>
      <c r="L425" s="17"/>
      <c r="M425" s="17"/>
      <c r="N425" s="17"/>
      <c r="O425" s="17"/>
      <c r="P425" s="17"/>
      <c r="Q425" s="17"/>
    </row>
    <row r="426" spans="1:17" s="4" customFormat="1" x14ac:dyDescent="0.25">
      <c r="A426" s="6"/>
      <c r="B426" s="65"/>
      <c r="D426" s="114"/>
      <c r="E426" s="114"/>
      <c r="F426" s="219"/>
      <c r="G426" s="219"/>
      <c r="H426" s="219"/>
      <c r="I426" s="219"/>
      <c r="J426" s="219"/>
      <c r="L426" s="17"/>
      <c r="M426" s="17"/>
      <c r="N426" s="17"/>
      <c r="O426" s="17"/>
      <c r="P426" s="17"/>
      <c r="Q426" s="17"/>
    </row>
    <row r="427" spans="1:17" s="4" customFormat="1" x14ac:dyDescent="0.25">
      <c r="A427" s="6"/>
      <c r="B427" s="65"/>
      <c r="D427" s="114"/>
      <c r="E427" s="114"/>
      <c r="F427" s="219"/>
      <c r="G427" s="219"/>
      <c r="H427" s="219"/>
      <c r="I427" s="219"/>
      <c r="J427" s="219"/>
      <c r="L427" s="17"/>
      <c r="M427" s="17"/>
      <c r="N427" s="17"/>
      <c r="O427" s="17"/>
      <c r="P427" s="17"/>
      <c r="Q427" s="17"/>
    </row>
    <row r="428" spans="1:17" s="4" customFormat="1" x14ac:dyDescent="0.25">
      <c r="A428" s="6"/>
      <c r="B428" s="65"/>
      <c r="D428" s="114"/>
      <c r="E428" s="114"/>
      <c r="F428" s="219"/>
      <c r="G428" s="219"/>
      <c r="H428" s="219"/>
      <c r="I428" s="219"/>
      <c r="J428" s="219"/>
      <c r="L428" s="17"/>
      <c r="M428" s="17"/>
      <c r="N428" s="17"/>
      <c r="O428" s="17"/>
      <c r="P428" s="17"/>
      <c r="Q428" s="17"/>
    </row>
    <row r="429" spans="1:17" s="4" customFormat="1" x14ac:dyDescent="0.25">
      <c r="A429" s="6"/>
      <c r="B429" s="65"/>
      <c r="D429" s="114"/>
      <c r="E429" s="114"/>
      <c r="F429" s="219"/>
      <c r="G429" s="219"/>
      <c r="H429" s="219"/>
      <c r="I429" s="219"/>
      <c r="J429" s="219"/>
      <c r="L429" s="17"/>
      <c r="M429" s="17"/>
      <c r="N429" s="17"/>
      <c r="O429" s="17"/>
      <c r="P429" s="17"/>
      <c r="Q429" s="17"/>
    </row>
    <row r="430" spans="1:17" s="4" customFormat="1" x14ac:dyDescent="0.25">
      <c r="A430" s="6"/>
      <c r="B430" s="65"/>
      <c r="D430" s="114"/>
      <c r="E430" s="114"/>
      <c r="F430" s="219"/>
      <c r="G430" s="219"/>
      <c r="H430" s="219"/>
      <c r="I430" s="219"/>
      <c r="J430" s="219"/>
      <c r="L430" s="17"/>
      <c r="M430" s="17"/>
      <c r="N430" s="17"/>
      <c r="O430" s="17"/>
      <c r="P430" s="17"/>
      <c r="Q430" s="17"/>
    </row>
    <row r="431" spans="1:17" s="4" customFormat="1" x14ac:dyDescent="0.25">
      <c r="A431" s="6"/>
      <c r="B431" s="65"/>
      <c r="D431" s="114"/>
      <c r="E431" s="114"/>
      <c r="F431" s="219"/>
      <c r="G431" s="219"/>
      <c r="H431" s="219"/>
      <c r="I431" s="219"/>
      <c r="J431" s="219"/>
      <c r="L431" s="17"/>
      <c r="M431" s="17"/>
      <c r="N431" s="17"/>
      <c r="O431" s="17"/>
      <c r="P431" s="17"/>
      <c r="Q431" s="17"/>
    </row>
    <row r="432" spans="1:17" s="4" customFormat="1" x14ac:dyDescent="0.25">
      <c r="A432" s="6"/>
      <c r="B432" s="65"/>
      <c r="D432" s="114"/>
      <c r="E432" s="114"/>
      <c r="F432" s="219"/>
      <c r="G432" s="219"/>
      <c r="H432" s="219"/>
      <c r="I432" s="219"/>
      <c r="J432" s="219"/>
      <c r="L432" s="17"/>
      <c r="M432" s="17"/>
      <c r="N432" s="17"/>
      <c r="O432" s="17"/>
      <c r="P432" s="17"/>
      <c r="Q432" s="17"/>
    </row>
    <row r="433" spans="1:17" s="4" customFormat="1" x14ac:dyDescent="0.25">
      <c r="A433" s="6"/>
      <c r="B433" s="65"/>
      <c r="D433" s="114"/>
      <c r="E433" s="114"/>
      <c r="F433" s="219"/>
      <c r="G433" s="219"/>
      <c r="H433" s="219"/>
      <c r="I433" s="219"/>
      <c r="J433" s="219"/>
      <c r="L433" s="17"/>
      <c r="M433" s="17"/>
      <c r="N433" s="17"/>
      <c r="O433" s="17"/>
      <c r="P433" s="17"/>
      <c r="Q433" s="17"/>
    </row>
    <row r="434" spans="1:17" s="4" customFormat="1" x14ac:dyDescent="0.25">
      <c r="A434" s="6"/>
      <c r="B434" s="65"/>
      <c r="D434" s="114"/>
      <c r="E434" s="114"/>
      <c r="F434" s="219"/>
      <c r="G434" s="219"/>
      <c r="H434" s="219"/>
      <c r="I434" s="219"/>
      <c r="J434" s="219"/>
      <c r="L434" s="17"/>
      <c r="M434" s="17"/>
      <c r="N434" s="17"/>
      <c r="O434" s="17"/>
      <c r="P434" s="17"/>
      <c r="Q434" s="17"/>
    </row>
    <row r="435" spans="1:17" s="4" customFormat="1" x14ac:dyDescent="0.25">
      <c r="A435" s="6"/>
      <c r="B435" s="65"/>
      <c r="D435" s="114"/>
      <c r="E435" s="114"/>
      <c r="F435" s="219"/>
      <c r="G435" s="219"/>
      <c r="H435" s="219"/>
      <c r="I435" s="219"/>
      <c r="J435" s="219"/>
      <c r="L435" s="17"/>
      <c r="M435" s="17"/>
      <c r="N435" s="17"/>
      <c r="O435" s="17"/>
      <c r="P435" s="17"/>
      <c r="Q435" s="17"/>
    </row>
    <row r="436" spans="1:17" s="4" customFormat="1" x14ac:dyDescent="0.25">
      <c r="A436" s="6"/>
      <c r="B436" s="65"/>
      <c r="D436" s="114"/>
      <c r="E436" s="114"/>
      <c r="F436" s="219"/>
      <c r="G436" s="219"/>
      <c r="H436" s="219"/>
      <c r="I436" s="219"/>
      <c r="J436" s="219"/>
      <c r="L436" s="17"/>
      <c r="M436" s="17"/>
      <c r="N436" s="17"/>
      <c r="O436" s="17"/>
      <c r="P436" s="17"/>
      <c r="Q436" s="17"/>
    </row>
    <row r="437" spans="1:17" s="4" customFormat="1" x14ac:dyDescent="0.25">
      <c r="A437" s="6"/>
      <c r="B437" s="65"/>
      <c r="D437" s="114"/>
      <c r="E437" s="114"/>
      <c r="F437" s="219"/>
      <c r="G437" s="219"/>
      <c r="H437" s="219"/>
      <c r="I437" s="219"/>
      <c r="J437" s="219"/>
      <c r="L437" s="17"/>
      <c r="M437" s="17"/>
      <c r="N437" s="17"/>
      <c r="O437" s="17"/>
      <c r="P437" s="17"/>
      <c r="Q437" s="17"/>
    </row>
    <row r="438" spans="1:17" s="4" customFormat="1" x14ac:dyDescent="0.25">
      <c r="A438" s="6"/>
      <c r="B438" s="65"/>
      <c r="D438" s="114"/>
      <c r="E438" s="114"/>
      <c r="F438" s="219"/>
      <c r="G438" s="219"/>
      <c r="H438" s="219"/>
      <c r="I438" s="219"/>
      <c r="J438" s="219"/>
      <c r="L438" s="17"/>
      <c r="M438" s="17"/>
      <c r="N438" s="17"/>
      <c r="O438" s="17"/>
      <c r="P438" s="17"/>
      <c r="Q438" s="17"/>
    </row>
    <row r="439" spans="1:17" s="4" customFormat="1" x14ac:dyDescent="0.25">
      <c r="A439" s="6"/>
      <c r="B439" s="65"/>
      <c r="D439" s="114"/>
      <c r="E439" s="114"/>
      <c r="F439" s="219"/>
      <c r="G439" s="219"/>
      <c r="H439" s="219"/>
      <c r="I439" s="219"/>
      <c r="J439" s="219"/>
      <c r="L439" s="17"/>
      <c r="M439" s="17"/>
      <c r="N439" s="17"/>
      <c r="O439" s="17"/>
      <c r="P439" s="17"/>
      <c r="Q439" s="17"/>
    </row>
    <row r="440" spans="1:17" s="4" customFormat="1" x14ac:dyDescent="0.25">
      <c r="A440" s="6"/>
      <c r="B440" s="65"/>
      <c r="D440" s="114"/>
      <c r="E440" s="114"/>
      <c r="F440" s="219"/>
      <c r="G440" s="219"/>
      <c r="H440" s="219"/>
      <c r="I440" s="219"/>
      <c r="J440" s="219"/>
      <c r="L440" s="17"/>
      <c r="M440" s="17"/>
      <c r="N440" s="17"/>
      <c r="O440" s="17"/>
      <c r="P440" s="17"/>
      <c r="Q440" s="17"/>
    </row>
    <row r="441" spans="1:17" s="4" customFormat="1" x14ac:dyDescent="0.25">
      <c r="A441" s="6"/>
      <c r="B441" s="65"/>
      <c r="D441" s="114"/>
      <c r="E441" s="114"/>
      <c r="F441" s="219"/>
      <c r="G441" s="219"/>
      <c r="H441" s="219"/>
      <c r="I441" s="219"/>
      <c r="J441" s="219"/>
      <c r="L441" s="17"/>
      <c r="M441" s="17"/>
      <c r="N441" s="17"/>
      <c r="O441" s="17"/>
      <c r="P441" s="17"/>
      <c r="Q441" s="17"/>
    </row>
    <row r="442" spans="1:17" s="4" customFormat="1" x14ac:dyDescent="0.25">
      <c r="A442" s="6"/>
      <c r="B442" s="65"/>
      <c r="D442" s="114"/>
      <c r="E442" s="114"/>
      <c r="F442" s="219"/>
      <c r="G442" s="219"/>
      <c r="H442" s="219"/>
      <c r="I442" s="219"/>
      <c r="J442" s="219"/>
      <c r="L442" s="17"/>
      <c r="M442" s="17"/>
      <c r="N442" s="17"/>
      <c r="O442" s="17"/>
      <c r="P442" s="17"/>
      <c r="Q442" s="17"/>
    </row>
    <row r="443" spans="1:17" s="4" customFormat="1" x14ac:dyDescent="0.25">
      <c r="A443" s="6"/>
      <c r="B443" s="65"/>
      <c r="D443" s="114"/>
      <c r="E443" s="114"/>
      <c r="F443" s="219"/>
      <c r="G443" s="219"/>
      <c r="H443" s="219"/>
      <c r="I443" s="219"/>
      <c r="J443" s="219"/>
      <c r="L443" s="17"/>
      <c r="M443" s="17"/>
      <c r="N443" s="17"/>
      <c r="O443" s="17"/>
      <c r="P443" s="17"/>
      <c r="Q443" s="17"/>
    </row>
    <row r="444" spans="1:17" s="4" customFormat="1" x14ac:dyDescent="0.25">
      <c r="A444" s="6"/>
      <c r="B444" s="65"/>
      <c r="D444" s="114"/>
      <c r="E444" s="114"/>
      <c r="F444" s="219"/>
      <c r="G444" s="219"/>
      <c r="H444" s="219"/>
      <c r="I444" s="219"/>
      <c r="J444" s="219"/>
      <c r="L444" s="17"/>
      <c r="M444" s="17"/>
      <c r="N444" s="17"/>
      <c r="O444" s="17"/>
      <c r="P444" s="17"/>
      <c r="Q444" s="17"/>
    </row>
    <row r="445" spans="1:17" s="4" customFormat="1" x14ac:dyDescent="0.25">
      <c r="A445" s="6"/>
      <c r="B445" s="65"/>
      <c r="D445" s="114"/>
      <c r="E445" s="114"/>
      <c r="F445" s="219"/>
      <c r="G445" s="219"/>
      <c r="H445" s="219"/>
      <c r="I445" s="219"/>
      <c r="J445" s="219"/>
      <c r="L445" s="17"/>
      <c r="M445" s="17"/>
      <c r="N445" s="17"/>
      <c r="O445" s="17"/>
      <c r="P445" s="17"/>
      <c r="Q445" s="17"/>
    </row>
    <row r="446" spans="1:17" s="4" customFormat="1" x14ac:dyDescent="0.25">
      <c r="A446" s="6"/>
      <c r="B446" s="65"/>
      <c r="D446" s="114"/>
      <c r="E446" s="114"/>
      <c r="F446" s="219"/>
      <c r="G446" s="219"/>
      <c r="H446" s="219"/>
      <c r="I446" s="219"/>
      <c r="J446" s="219"/>
      <c r="L446" s="17"/>
      <c r="M446" s="17"/>
      <c r="N446" s="17"/>
      <c r="O446" s="17"/>
      <c r="P446" s="17"/>
      <c r="Q446" s="17"/>
    </row>
    <row r="447" spans="1:17" s="4" customFormat="1" x14ac:dyDescent="0.25">
      <c r="A447" s="6"/>
      <c r="B447" s="65"/>
      <c r="D447" s="114"/>
      <c r="E447" s="114"/>
      <c r="F447" s="219"/>
      <c r="G447" s="219"/>
      <c r="H447" s="219"/>
      <c r="I447" s="219"/>
      <c r="J447" s="219"/>
      <c r="L447" s="17"/>
      <c r="M447" s="17"/>
      <c r="N447" s="17"/>
      <c r="O447" s="17"/>
      <c r="P447" s="17"/>
      <c r="Q447" s="17"/>
    </row>
    <row r="448" spans="1:17" s="4" customFormat="1" x14ac:dyDescent="0.25">
      <c r="A448" s="6"/>
      <c r="B448" s="65"/>
      <c r="D448" s="114"/>
      <c r="E448" s="114"/>
      <c r="F448" s="219"/>
      <c r="G448" s="219"/>
      <c r="H448" s="219"/>
      <c r="I448" s="219"/>
      <c r="J448" s="219"/>
      <c r="L448" s="17"/>
      <c r="M448" s="17"/>
      <c r="N448" s="17"/>
      <c r="O448" s="17"/>
      <c r="P448" s="17"/>
      <c r="Q448" s="17"/>
    </row>
    <row r="449" spans="1:17" s="4" customFormat="1" x14ac:dyDescent="0.25">
      <c r="A449" s="6"/>
      <c r="B449" s="65"/>
      <c r="D449" s="114"/>
      <c r="E449" s="114"/>
      <c r="F449" s="219"/>
      <c r="G449" s="219"/>
      <c r="H449" s="219"/>
      <c r="I449" s="219"/>
      <c r="J449" s="219"/>
      <c r="L449" s="17"/>
      <c r="M449" s="17"/>
      <c r="N449" s="17"/>
      <c r="O449" s="17"/>
      <c r="P449" s="17"/>
      <c r="Q449" s="17"/>
    </row>
    <row r="450" spans="1:17" s="4" customFormat="1" x14ac:dyDescent="0.25">
      <c r="A450" s="6"/>
      <c r="B450" s="65"/>
      <c r="D450" s="114"/>
      <c r="E450" s="114"/>
      <c r="F450" s="219"/>
      <c r="G450" s="219"/>
      <c r="H450" s="219"/>
      <c r="I450" s="219"/>
      <c r="J450" s="219"/>
      <c r="L450" s="17"/>
      <c r="M450" s="17"/>
      <c r="N450" s="17"/>
      <c r="O450" s="17"/>
      <c r="P450" s="17"/>
      <c r="Q450" s="17"/>
    </row>
    <row r="451" spans="1:17" s="4" customFormat="1" x14ac:dyDescent="0.25">
      <c r="A451" s="6"/>
      <c r="B451" s="65"/>
      <c r="D451" s="114"/>
      <c r="E451" s="114"/>
      <c r="F451" s="219"/>
      <c r="G451" s="219"/>
      <c r="H451" s="219"/>
      <c r="I451" s="219"/>
      <c r="J451" s="219"/>
      <c r="L451" s="17"/>
      <c r="M451" s="17"/>
      <c r="N451" s="17"/>
      <c r="O451" s="17"/>
      <c r="P451" s="17"/>
      <c r="Q451" s="17"/>
    </row>
    <row r="452" spans="1:17" s="4" customFormat="1" x14ac:dyDescent="0.25">
      <c r="A452" s="6"/>
      <c r="B452" s="65"/>
      <c r="D452" s="114"/>
      <c r="E452" s="114"/>
      <c r="F452" s="219"/>
      <c r="G452" s="219"/>
      <c r="H452" s="219"/>
      <c r="I452" s="219"/>
      <c r="J452" s="219"/>
      <c r="L452" s="17"/>
      <c r="M452" s="17"/>
      <c r="N452" s="17"/>
      <c r="O452" s="17"/>
      <c r="P452" s="17"/>
      <c r="Q452" s="17"/>
    </row>
    <row r="453" spans="1:17" s="4" customFormat="1" x14ac:dyDescent="0.25">
      <c r="A453" s="6"/>
      <c r="B453" s="65"/>
      <c r="D453" s="114"/>
      <c r="E453" s="114"/>
      <c r="F453" s="219"/>
      <c r="G453" s="219"/>
      <c r="H453" s="219"/>
      <c r="I453" s="219"/>
      <c r="J453" s="219"/>
      <c r="L453" s="17"/>
      <c r="M453" s="17"/>
      <c r="N453" s="17"/>
      <c r="O453" s="17"/>
      <c r="P453" s="17"/>
      <c r="Q453" s="17"/>
    </row>
    <row r="454" spans="1:17" s="4" customFormat="1" x14ac:dyDescent="0.25">
      <c r="A454" s="6"/>
      <c r="B454" s="65"/>
      <c r="D454" s="114"/>
      <c r="E454" s="114"/>
      <c r="F454" s="219"/>
      <c r="G454" s="219"/>
      <c r="H454" s="219"/>
      <c r="I454" s="219"/>
      <c r="J454" s="219"/>
      <c r="L454" s="17"/>
      <c r="M454" s="17"/>
      <c r="N454" s="17"/>
      <c r="O454" s="17"/>
      <c r="P454" s="17"/>
      <c r="Q454" s="17"/>
    </row>
  </sheetData>
  <mergeCells count="43">
    <mergeCell ref="K31:K32"/>
    <mergeCell ref="D247:F247"/>
    <mergeCell ref="H247:J247"/>
    <mergeCell ref="H249:J249"/>
    <mergeCell ref="H251:I251"/>
    <mergeCell ref="A29:J29"/>
    <mergeCell ref="A31:A32"/>
    <mergeCell ref="B31:B32"/>
    <mergeCell ref="C31:C32"/>
    <mergeCell ref="D31:D32"/>
    <mergeCell ref="E31:E32"/>
    <mergeCell ref="F31:F32"/>
    <mergeCell ref="G31:J31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I11:J11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2" max="11" man="1"/>
    <brk id="183" max="11" man="1"/>
    <brk id="2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проєкт фінплан 01.01.2024 р.</vt:lpstr>
      <vt:lpstr>'проєкт фінплан 01.01.2024 р.'!Область_печати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2023-12-22T11:49:01Z</dcterms:modified>
</cp:coreProperties>
</file>