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2 " sheetId="1" r:id="rId1"/>
    <sheet name="додаток 3" sheetId="2" r:id="rId2"/>
    <sheet name="додаток4 " sheetId="3" r:id="rId3"/>
    <sheet name="додаток 1 " sheetId="4" r:id="rId4"/>
  </sheets>
  <definedNames>
    <definedName name="_xlnm.Print_Area" localSheetId="3">'додаток 1 '!$A$1:$AI$24</definedName>
    <definedName name="_xlnm.Print_Area" localSheetId="0">'додаток 2 '!$A$1:$S$14</definedName>
    <definedName name="_xlnm.Print_Area" localSheetId="1">'додаток 3'!$A$1:$P$19</definedName>
    <definedName name="_xlnm.Print_Area" localSheetId="2">'додаток4 '!$A$1:$AJ$23</definedName>
  </definedNames>
  <calcPr fullCalcOnLoad="1" fullPrecision="0"/>
</workbook>
</file>

<file path=xl/sharedStrings.xml><?xml version="1.0" encoding="utf-8"?>
<sst xmlns="http://schemas.openxmlformats.org/spreadsheetml/2006/main" count="224" uniqueCount="98">
  <si>
    <t>№ п/п</t>
  </si>
  <si>
    <t>Назва маршруту</t>
  </si>
  <si>
    <t>№1 "Карпатська кераміка - Вокзал"</t>
  </si>
  <si>
    <t>№ 6 "Карпатська кераміка - Лікарня" по вул. Євшана</t>
  </si>
  <si>
    <t>№7 "Центр - Шахта"</t>
  </si>
  <si>
    <t>№8 "Карпатська кераміка - Височанка" по вул. Євшана</t>
  </si>
  <si>
    <t>Всього</t>
  </si>
  <si>
    <t>№2 "Карпатська кераміка - Хотінь"до зуп. Бетонка</t>
  </si>
  <si>
    <t>№11А "ВПУ - Залісся" по вул. Євшана</t>
  </si>
  <si>
    <t>№11Б "ВПУ - Залісся" по пр-ту Лесі Українки</t>
  </si>
  <si>
    <t xml:space="preserve">№ 3 "РЕМ - Загіря"  </t>
  </si>
  <si>
    <t>№ 4 "Карпатська кераміка - Долинська"</t>
  </si>
  <si>
    <t>№8 А "Карпатська кераміка - Височанка" по пр. Лесі Українки</t>
  </si>
  <si>
    <t>№1 А "Карпатська кераміка - Вокзал" по вул. Євшана, Литвина, Глібова</t>
  </si>
  <si>
    <t>2.</t>
  </si>
  <si>
    <t>1.</t>
  </si>
  <si>
    <t>3.</t>
  </si>
  <si>
    <t>4.</t>
  </si>
  <si>
    <t>5.</t>
  </si>
  <si>
    <t>6.</t>
  </si>
  <si>
    <t>7.</t>
  </si>
  <si>
    <t>8.</t>
  </si>
  <si>
    <t>Перевізник</t>
  </si>
  <si>
    <t>ТзОВ"Калуш-Транс"</t>
  </si>
  <si>
    <t>ТзОВ"Автотранспортна асоціація"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</si>
  <si>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</si>
  <si>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</si>
  <si>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</si>
  <si>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</si>
  <si>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</si>
  <si>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</si>
  <si>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рейсів</t>
  </si>
  <si>
    <t>сума</t>
  </si>
  <si>
    <t>сума за рейс</t>
  </si>
  <si>
    <t>№8 А "Карпатська кераміка -Височанка" по пр.Л.Українки</t>
  </si>
  <si>
    <t>Коефіцієнт</t>
  </si>
  <si>
    <t>№8 Б"Карпатська кераміка -Височанка" по вул.Чорновола</t>
  </si>
  <si>
    <t>№8 "Карпатська кераміка -Височанка" по вул.Євшана</t>
  </si>
  <si>
    <t>ПрАТ"Калуське АТП"</t>
  </si>
  <si>
    <t>ТзОВ "Автотранспортна асоціація"</t>
  </si>
  <si>
    <t>№1 А "Карпатська кераміка -Вокзал" по вул.Євшана, Литвина, Глібова</t>
  </si>
  <si>
    <t>№2"Карпатська кераміка -Хотінь" до зуп.Бетонка</t>
  </si>
  <si>
    <t>№7 "Центр-Шахта"</t>
  </si>
  <si>
    <t>ПрАТ "Калуське АТП"</t>
  </si>
  <si>
    <t>№11 Б "ВПУ-Залісся" по пр-ту Лесі Українки</t>
  </si>
  <si>
    <t>№11 А "ВПУ-Залісся" по вул.Євшана</t>
  </si>
  <si>
    <t>ТзОВ "Калуш-Транс"</t>
  </si>
  <si>
    <t>розрахунковий пасажиропробіг</t>
  </si>
  <si>
    <t>ПП "Західавтотранс"</t>
  </si>
  <si>
    <t>Калуш - Мостище</t>
  </si>
  <si>
    <t>ТзОВ "Євро-Авто-Бан"</t>
  </si>
  <si>
    <t>Калуш - Бабин Зарічний</t>
  </si>
  <si>
    <t>Калуш - Кропивник 1</t>
  </si>
  <si>
    <t>Калуш - Кропивник 2</t>
  </si>
  <si>
    <t>Калуш - Сівка Калуська</t>
  </si>
  <si>
    <t>Калуш - Студінка</t>
  </si>
  <si>
    <t>Калуш - Середній Бабин</t>
  </si>
  <si>
    <t>КП "Екоресурс"</t>
  </si>
  <si>
    <t>№ 6А"Карпатська кераміка - Лікарня" по пр-ту Лесі Українки</t>
  </si>
  <si>
    <t>№ 6К"Карпатська кераміка - Лікарня" по вул.Євшана</t>
  </si>
  <si>
    <t>№8 Б "Карпатська кераміка - Височанка" по вул.Чорновола</t>
  </si>
  <si>
    <t>№1 Б "Карпатська кераміка - Вокзал"</t>
  </si>
  <si>
    <t>Калуш-Боднарів</t>
  </si>
  <si>
    <t>Калуш-Голинь (центр)</t>
  </si>
  <si>
    <t>Калуш-Копанки</t>
  </si>
  <si>
    <t>Калуш-Довга Калуська</t>
  </si>
  <si>
    <t>Калуш-Пійло</t>
  </si>
  <si>
    <t>Калуш-Ріп"янка-Яворівка</t>
  </si>
  <si>
    <t xml:space="preserve">Калуш-Яворівка </t>
  </si>
  <si>
    <t>Калуш-Тужилів</t>
  </si>
  <si>
    <t>ФОП Ільків Роксолана Ярославівна</t>
  </si>
  <si>
    <t>Калуш-Зелений Яр</t>
  </si>
  <si>
    <t>сума за 1 рейс</t>
  </si>
  <si>
    <t>Калуш-Середній Угринів</t>
  </si>
  <si>
    <t xml:space="preserve">Назва маршруту </t>
  </si>
  <si>
    <t xml:space="preserve">ТзОВ"Калуш-Транс"    </t>
  </si>
  <si>
    <t>Вартість одного рейсу</t>
  </si>
  <si>
    <t xml:space="preserve">ТзОВ"Калуш-Транс"     </t>
  </si>
  <si>
    <t xml:space="preserve">ТзОВ"Калуш-Транс"      </t>
  </si>
  <si>
    <t xml:space="preserve">ПрАТ "Калуське АТП"  </t>
  </si>
  <si>
    <t xml:space="preserve">ФОП Максимів Ігор Васильович  </t>
  </si>
  <si>
    <t>Всього до садово-городніх масивів:</t>
  </si>
  <si>
    <t>ФОП Лялюк І.Ю.</t>
  </si>
  <si>
    <t xml:space="preserve">     Розподіл  коштів  на  ІІ півріччя 2023 року, виділених з місцевого бюджету  для відшкодування перевізникам за перевезення пільгових категорій громадян на міських автобусних маршрутах загального користування</t>
  </si>
  <si>
    <t>Всього за ІІ півріччя</t>
  </si>
  <si>
    <t xml:space="preserve">                         Розподіл   коштів на  ІІ півріччя 2023 року, виділених з місцевого бюджету  для відшкодування перевізникам за перевезення пільгових категорій громадян до міського кладовища</t>
  </si>
  <si>
    <t>Всього на ІІ півріччя</t>
  </si>
  <si>
    <t xml:space="preserve">     Розподіл  коштів на ІІ півріччя 2023 року, виділенихз місцевого бюджету   для відшкодування перевізникам за перевезення пільгових категорій громадян до садово-городніх масивів </t>
  </si>
  <si>
    <t>сума всього (грн.)</t>
  </si>
  <si>
    <t>Всього  на ІІ півріччя      (грн.)</t>
  </si>
  <si>
    <t xml:space="preserve">     Розподіл коштів на ІІ півріччя 2023 року, виділених з місцевого бюджету для відшкодування перевізникам за перевезення пільгових категорій громадян на приміських автобусних маршрутах Калуської міської територіальної громади</t>
  </si>
  <si>
    <t>Керуючий справами виконкому                                                                                                                                                             Олег САВКА</t>
  </si>
  <si>
    <t>Керуючий справами виконкому                                                                                                                                                                                              Олег САВКА</t>
  </si>
  <si>
    <t>Керуючий справами виконкому                                                                                                                                                                                                          Олег САВКА</t>
  </si>
  <si>
    <t>Додаток 2                                                    до  розпорядження міського голови 18.07.2023  №147-р</t>
  </si>
  <si>
    <t>Додаток 3                                                   до розпорядження міського голови 18.07.2023  №147-р</t>
  </si>
  <si>
    <t>Додаток 4                                                 до  розпорядження міського голови 18.07.2023  №147-р</t>
  </si>
  <si>
    <t>Додаток 1                                              до розпорядження міського голови 18.07.2023  №147-р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</si>
</sst>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;[Red]0.00"/>
    <numFmt numFmtId="210" formatCode="0.000"/>
    <numFmt numFmtId="211" formatCode="0.000;[Red]0.000"/>
    <numFmt numFmtId="212" formatCode="0.0000"/>
    <numFmt numFmtId="213" formatCode="0.00000"/>
    <numFmt numFmtId="214" formatCode="0.0000;[Red]0.0000"/>
    <numFmt numFmtId="215" formatCode="0.00000;[Red]0.00000"/>
    <numFmt numFmtId="216" formatCode="#,##0.0"/>
    <numFmt numFmtId="217" formatCode="0.00000000"/>
    <numFmt numFmtId="218" formatCode="0.000000000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20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209" fontId="6" fillId="0" borderId="15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09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2" fontId="5" fillId="0" borderId="0" xfId="0" applyNumberFormat="1" applyFont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210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20" xfId="0" applyFont="1" applyBorder="1" applyAlignment="1">
      <alignment horizontal="left" wrapText="1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 applyProtection="1">
      <alignment horizontal="center" vertical="center"/>
      <protection hidden="1"/>
    </xf>
    <xf numFmtId="2" fontId="12" fillId="0" borderId="14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09" fontId="11" fillId="0" borderId="10" xfId="0" applyNumberFormat="1" applyFont="1" applyBorder="1" applyAlignment="1">
      <alignment/>
    </xf>
    <xf numFmtId="2" fontId="11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209" fontId="11" fillId="0" borderId="10" xfId="0" applyNumberFormat="1" applyFont="1" applyBorder="1" applyAlignment="1">
      <alignment vertical="center"/>
    </xf>
    <xf numFmtId="210" fontId="12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" fontId="11" fillId="0" borderId="18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vertical="center"/>
    </xf>
    <xf numFmtId="2" fontId="12" fillId="0" borderId="21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vertical="center"/>
    </xf>
    <xf numFmtId="208" fontId="12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2" fontId="57" fillId="0" borderId="10" xfId="0" applyNumberFormat="1" applyFont="1" applyBorder="1" applyAlignment="1">
      <alignment vertical="center"/>
    </xf>
    <xf numFmtId="2" fontId="0" fillId="0" borderId="19" xfId="0" applyNumberFormat="1" applyBorder="1" applyAlignment="1">
      <alignment/>
    </xf>
    <xf numFmtId="0" fontId="9" fillId="0" borderId="0" xfId="0" applyFont="1" applyAlignment="1">
      <alignment/>
    </xf>
    <xf numFmtId="1" fontId="11" fillId="0" borderId="15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2" fontId="17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0" xfId="0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view="pageBreakPreview" zoomScaleSheetLayoutView="100" zoomScalePageLayoutView="0" workbookViewId="0" topLeftCell="A1">
      <selection activeCell="P1" sqref="P1:R1"/>
    </sheetView>
  </sheetViews>
  <sheetFormatPr defaultColWidth="9.140625" defaultRowHeight="12.75"/>
  <cols>
    <col min="1" max="1" width="4.140625" style="0" customWidth="1"/>
    <col min="2" max="2" width="23.00390625" style="11" customWidth="1"/>
    <col min="3" max="3" width="17.421875" style="5" customWidth="1"/>
    <col min="4" max="4" width="13.140625" style="5" customWidth="1"/>
    <col min="5" max="5" width="9.28125" style="0" customWidth="1"/>
    <col min="6" max="6" width="9.421875" style="11" customWidth="1"/>
    <col min="7" max="7" width="9.28125" style="0" customWidth="1"/>
    <col min="8" max="8" width="9.7109375" style="0" customWidth="1"/>
    <col min="9" max="9" width="9.140625" style="0" customWidth="1"/>
    <col min="10" max="10" width="9.8515625" style="0" customWidth="1"/>
    <col min="11" max="11" width="10.421875" style="0" customWidth="1"/>
    <col min="12" max="12" width="9.421875" style="0" customWidth="1"/>
    <col min="13" max="13" width="9.140625" style="16" customWidth="1"/>
    <col min="14" max="14" width="10.28125" style="0" customWidth="1"/>
    <col min="15" max="15" width="8.7109375" style="16" customWidth="1"/>
    <col min="16" max="16" width="9.8515625" style="0" customWidth="1"/>
    <col min="17" max="17" width="10.28125" style="16" customWidth="1"/>
    <col min="18" max="18" width="11.140625" style="0" customWidth="1"/>
  </cols>
  <sheetData>
    <row r="1" spans="1:18" ht="125.25" customHeight="1" thickBot="1">
      <c r="A1" s="162" t="s">
        <v>85</v>
      </c>
      <c r="B1" s="163"/>
      <c r="C1" s="163"/>
      <c r="D1" s="163"/>
      <c r="E1" s="163"/>
      <c r="F1" s="163"/>
      <c r="G1" s="163"/>
      <c r="H1" s="164"/>
      <c r="I1" s="164"/>
      <c r="J1" s="164"/>
      <c r="K1" s="164"/>
      <c r="L1" s="164"/>
      <c r="M1" s="164"/>
      <c r="N1" s="164"/>
      <c r="P1" s="165" t="s">
        <v>94</v>
      </c>
      <c r="Q1" s="165"/>
      <c r="R1" s="165"/>
    </row>
    <row r="2" spans="1:18" ht="23.25" customHeight="1">
      <c r="A2" s="166" t="s">
        <v>0</v>
      </c>
      <c r="B2" s="168" t="s">
        <v>1</v>
      </c>
      <c r="C2" s="170" t="s">
        <v>22</v>
      </c>
      <c r="D2" s="170" t="s">
        <v>35</v>
      </c>
      <c r="E2" s="173" t="s">
        <v>25</v>
      </c>
      <c r="F2" s="174"/>
      <c r="G2" s="173" t="s">
        <v>26</v>
      </c>
      <c r="H2" s="174"/>
      <c r="I2" s="173" t="s">
        <v>27</v>
      </c>
      <c r="J2" s="174"/>
      <c r="K2" s="169" t="s">
        <v>28</v>
      </c>
      <c r="L2" s="169"/>
      <c r="M2" s="156" t="s">
        <v>29</v>
      </c>
      <c r="N2" s="157"/>
      <c r="O2" s="156" t="s">
        <v>30</v>
      </c>
      <c r="P2" s="157"/>
      <c r="Q2" s="160" t="s">
        <v>86</v>
      </c>
      <c r="R2" s="161"/>
    </row>
    <row r="3" spans="1:18" ht="71.25" customHeight="1">
      <c r="A3" s="167"/>
      <c r="B3" s="169"/>
      <c r="C3" s="171"/>
      <c r="D3" s="172"/>
      <c r="E3" s="71" t="s">
        <v>47</v>
      </c>
      <c r="F3" s="72" t="s">
        <v>32</v>
      </c>
      <c r="G3" s="71" t="s">
        <v>47</v>
      </c>
      <c r="H3" s="72" t="s">
        <v>32</v>
      </c>
      <c r="I3" s="71" t="s">
        <v>47</v>
      </c>
      <c r="J3" s="72" t="s">
        <v>32</v>
      </c>
      <c r="K3" s="71" t="s">
        <v>47</v>
      </c>
      <c r="L3" s="72" t="s">
        <v>32</v>
      </c>
      <c r="M3" s="71" t="s">
        <v>47</v>
      </c>
      <c r="N3" s="72" t="s">
        <v>32</v>
      </c>
      <c r="O3" s="71" t="s">
        <v>47</v>
      </c>
      <c r="P3" s="72" t="s">
        <v>32</v>
      </c>
      <c r="Q3" s="109" t="s">
        <v>47</v>
      </c>
      <c r="R3" s="110" t="s">
        <v>32</v>
      </c>
    </row>
    <row r="4" spans="1:18" ht="45" customHeight="1">
      <c r="A4" s="73">
        <v>1</v>
      </c>
      <c r="B4" s="70" t="s">
        <v>37</v>
      </c>
      <c r="C4" s="70" t="s">
        <v>75</v>
      </c>
      <c r="D4" s="74">
        <v>0.108267098</v>
      </c>
      <c r="E4" s="74">
        <v>19592</v>
      </c>
      <c r="F4" s="75">
        <f>E4*D4</f>
        <v>2121.17</v>
      </c>
      <c r="G4" s="74">
        <v>19592</v>
      </c>
      <c r="H4" s="75">
        <f>G4*D4</f>
        <v>2121.17</v>
      </c>
      <c r="I4" s="74">
        <v>18960</v>
      </c>
      <c r="J4" s="75">
        <f>I4*D4</f>
        <v>2052.74</v>
      </c>
      <c r="K4" s="74">
        <v>19592</v>
      </c>
      <c r="L4" s="91">
        <f>K4*D4</f>
        <v>2121.17</v>
      </c>
      <c r="M4" s="74">
        <v>18960</v>
      </c>
      <c r="N4" s="92">
        <f>M4*D4</f>
        <v>2052.74</v>
      </c>
      <c r="O4" s="74">
        <v>19592</v>
      </c>
      <c r="P4" s="92">
        <f>O4*D4</f>
        <v>2121.17</v>
      </c>
      <c r="Q4" s="111">
        <f aca="true" t="shared" si="0" ref="Q4:R7">E4+G4+I4+K4+M4+O4</f>
        <v>116288</v>
      </c>
      <c r="R4" s="112">
        <f t="shared" si="0"/>
        <v>12590.16</v>
      </c>
    </row>
    <row r="5" spans="1:18" ht="43.5" customHeight="1">
      <c r="A5" s="73">
        <v>2</v>
      </c>
      <c r="B5" s="70" t="s">
        <v>34</v>
      </c>
      <c r="C5" s="70" t="s">
        <v>39</v>
      </c>
      <c r="D5" s="74">
        <v>0.108267098</v>
      </c>
      <c r="E5" s="74">
        <v>16432</v>
      </c>
      <c r="F5" s="75">
        <f>E5*D5</f>
        <v>1779.04</v>
      </c>
      <c r="G5" s="74">
        <v>17064</v>
      </c>
      <c r="H5" s="75">
        <v>1847.48</v>
      </c>
      <c r="I5" s="74">
        <v>16432</v>
      </c>
      <c r="J5" s="75">
        <f>I5*D5</f>
        <v>1779.04</v>
      </c>
      <c r="K5" s="74">
        <v>16432</v>
      </c>
      <c r="L5" s="91">
        <f>K5*D5</f>
        <v>1779.04</v>
      </c>
      <c r="M5" s="74">
        <v>16432</v>
      </c>
      <c r="N5" s="92">
        <f>M5*D5</f>
        <v>1779.04</v>
      </c>
      <c r="O5" s="74">
        <v>16432</v>
      </c>
      <c r="P5" s="92">
        <f>O5*D5</f>
        <v>1779.04</v>
      </c>
      <c r="Q5" s="111">
        <f t="shared" si="0"/>
        <v>99224</v>
      </c>
      <c r="R5" s="112">
        <f t="shared" si="0"/>
        <v>10742.68</v>
      </c>
    </row>
    <row r="6" spans="1:18" ht="48" customHeight="1">
      <c r="A6" s="73">
        <v>3</v>
      </c>
      <c r="B6" s="70" t="s">
        <v>36</v>
      </c>
      <c r="C6" s="74" t="s">
        <v>57</v>
      </c>
      <c r="D6" s="74">
        <v>0.108267098</v>
      </c>
      <c r="E6" s="74">
        <v>57796.4</v>
      </c>
      <c r="F6" s="75">
        <f>E6*D6</f>
        <v>6257.45</v>
      </c>
      <c r="G6" s="74">
        <v>57796.4</v>
      </c>
      <c r="H6" s="75">
        <f>G6*D6</f>
        <v>6257.45</v>
      </c>
      <c r="I6" s="74">
        <v>55932</v>
      </c>
      <c r="J6" s="75">
        <f>I6*D6</f>
        <v>6055.6</v>
      </c>
      <c r="K6" s="74">
        <v>57796.4</v>
      </c>
      <c r="L6" s="91">
        <f>K6*D6</f>
        <v>6257.45</v>
      </c>
      <c r="M6" s="74">
        <v>55932</v>
      </c>
      <c r="N6" s="92">
        <f>M6*D6</f>
        <v>6055.6</v>
      </c>
      <c r="O6" s="74">
        <v>57796.4</v>
      </c>
      <c r="P6" s="92">
        <f>O6*D6</f>
        <v>6257.45</v>
      </c>
      <c r="Q6" s="111">
        <f t="shared" si="0"/>
        <v>343049.6</v>
      </c>
      <c r="R6" s="112">
        <f t="shared" si="0"/>
        <v>37141</v>
      </c>
    </row>
    <row r="7" spans="1:18" ht="0.75" customHeight="1" hidden="1">
      <c r="A7" s="76"/>
      <c r="B7" s="69"/>
      <c r="C7" s="77"/>
      <c r="D7" s="74">
        <v>71.9043293975</v>
      </c>
      <c r="E7" s="74">
        <f>C7*D7</f>
        <v>0</v>
      </c>
      <c r="F7" s="77"/>
      <c r="G7" s="77"/>
      <c r="H7" s="74"/>
      <c r="I7" s="77"/>
      <c r="J7" s="74">
        <f>I7*D7</f>
        <v>0</v>
      </c>
      <c r="K7" s="74"/>
      <c r="L7" s="87"/>
      <c r="M7" s="98"/>
      <c r="N7" s="84"/>
      <c r="O7" s="98"/>
      <c r="P7" s="113">
        <f>SUM(P5:P6)</f>
        <v>8036.49</v>
      </c>
      <c r="Q7" s="111">
        <f t="shared" si="0"/>
        <v>0</v>
      </c>
      <c r="R7" s="112">
        <f t="shared" si="0"/>
        <v>8036.49</v>
      </c>
    </row>
    <row r="8" spans="1:19" s="13" customFormat="1" ht="19.5" customHeight="1">
      <c r="A8" s="114"/>
      <c r="B8" s="115" t="s">
        <v>6</v>
      </c>
      <c r="C8" s="116"/>
      <c r="D8" s="116"/>
      <c r="E8" s="116">
        <f>SUM(E4:E6)</f>
        <v>93820.4</v>
      </c>
      <c r="F8" s="117">
        <f>SUM(F4:F6)</f>
        <v>10157.66</v>
      </c>
      <c r="G8" s="116">
        <f aca="true" t="shared" si="1" ref="G8:R8">SUM(G4:G6)</f>
        <v>94452.4</v>
      </c>
      <c r="H8" s="117">
        <f t="shared" si="1"/>
        <v>10226.1</v>
      </c>
      <c r="I8" s="116">
        <f t="shared" si="1"/>
        <v>91324</v>
      </c>
      <c r="J8" s="117">
        <f t="shared" si="1"/>
        <v>9887.38</v>
      </c>
      <c r="K8" s="117">
        <f t="shared" si="1"/>
        <v>93820.4</v>
      </c>
      <c r="L8" s="117">
        <f t="shared" si="1"/>
        <v>10157.66</v>
      </c>
      <c r="M8" s="116">
        <f t="shared" si="1"/>
        <v>91324</v>
      </c>
      <c r="N8" s="116">
        <f t="shared" si="1"/>
        <v>9887.38</v>
      </c>
      <c r="O8" s="116">
        <f t="shared" si="1"/>
        <v>93820.4</v>
      </c>
      <c r="P8" s="117">
        <f t="shared" si="1"/>
        <v>10157.66</v>
      </c>
      <c r="Q8" s="116">
        <f t="shared" si="1"/>
        <v>558561.6</v>
      </c>
      <c r="R8" s="117">
        <f t="shared" si="1"/>
        <v>60473.84</v>
      </c>
      <c r="S8" s="65"/>
    </row>
    <row r="9" spans="2:19" s="60" customFormat="1" ht="45" customHeight="1">
      <c r="B9" s="61"/>
      <c r="C9" s="62"/>
      <c r="D9" s="62"/>
      <c r="F9" s="61"/>
      <c r="J9" s="63"/>
      <c r="M9" s="64"/>
      <c r="O9" s="64"/>
      <c r="Q9" s="64"/>
      <c r="R9" s="126"/>
      <c r="S9" s="33"/>
    </row>
    <row r="10" spans="16:18" ht="12.75">
      <c r="P10" s="20"/>
      <c r="R10" s="20"/>
    </row>
    <row r="12" spans="2:18" ht="112.5" customHeight="1">
      <c r="B12" s="158" t="s">
        <v>92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</row>
    <row r="13" ht="15.75" customHeight="1">
      <c r="B13" s="51"/>
    </row>
    <row r="14" ht="15" customHeight="1">
      <c r="B14" s="51"/>
    </row>
  </sheetData>
  <sheetProtection/>
  <mergeCells count="14">
    <mergeCell ref="E2:F2"/>
    <mergeCell ref="G2:H2"/>
    <mergeCell ref="I2:J2"/>
    <mergeCell ref="K2:L2"/>
    <mergeCell ref="M2:N2"/>
    <mergeCell ref="O2:P2"/>
    <mergeCell ref="B12:R12"/>
    <mergeCell ref="Q2:R2"/>
    <mergeCell ref="A1:N1"/>
    <mergeCell ref="P1:R1"/>
    <mergeCell ref="A2:A3"/>
    <mergeCell ref="B2:B3"/>
    <mergeCell ref="C2:C3"/>
    <mergeCell ref="D2:D3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="112" zoomScaleSheetLayoutView="112" zoomScalePageLayoutView="0" workbookViewId="0" topLeftCell="F1">
      <selection activeCell="M1" sqref="M1:P1"/>
    </sheetView>
  </sheetViews>
  <sheetFormatPr defaultColWidth="9.140625" defaultRowHeight="12.75"/>
  <cols>
    <col min="1" max="1" width="4.140625" style="0" customWidth="1"/>
    <col min="2" max="2" width="27.57421875" style="11" customWidth="1"/>
    <col min="3" max="3" width="25.7109375" style="5" customWidth="1"/>
    <col min="4" max="4" width="12.421875" style="5" customWidth="1"/>
    <col min="5" max="5" width="17.00390625" style="0" customWidth="1"/>
    <col min="6" max="6" width="10.8515625" style="11" customWidth="1"/>
    <col min="7" max="7" width="16.7109375" style="0" customWidth="1"/>
    <col min="8" max="8" width="12.00390625" style="0" customWidth="1"/>
    <col min="9" max="9" width="16.57421875" style="0" customWidth="1"/>
    <col min="10" max="10" width="10.8515625" style="0" customWidth="1"/>
    <col min="11" max="11" width="16.7109375" style="0" customWidth="1"/>
    <col min="12" max="12" width="11.8515625" style="0" customWidth="1"/>
    <col min="13" max="13" width="13.8515625" style="0" customWidth="1"/>
    <col min="14" max="14" width="2.00390625" style="0" customWidth="1"/>
    <col min="15" max="15" width="13.00390625" style="0" customWidth="1"/>
    <col min="16" max="16" width="7.57421875" style="0" customWidth="1"/>
  </cols>
  <sheetData>
    <row r="1" spans="11:17" ht="54" customHeight="1">
      <c r="K1" s="108"/>
      <c r="L1" s="108"/>
      <c r="M1" s="179" t="s">
        <v>95</v>
      </c>
      <c r="N1" s="180"/>
      <c r="O1" s="180"/>
      <c r="P1" s="180"/>
      <c r="Q1" s="124"/>
    </row>
    <row r="2" spans="1:13" ht="62.25" customHeight="1" thickBot="1">
      <c r="A2" s="162" t="s">
        <v>87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38.25" customHeight="1">
      <c r="A3" s="184" t="s">
        <v>0</v>
      </c>
      <c r="B3" s="186" t="s">
        <v>1</v>
      </c>
      <c r="C3" s="188" t="s">
        <v>22</v>
      </c>
      <c r="D3" s="188" t="s">
        <v>35</v>
      </c>
      <c r="E3" s="177" t="s">
        <v>25</v>
      </c>
      <c r="F3" s="178"/>
      <c r="G3" s="177" t="s">
        <v>26</v>
      </c>
      <c r="H3" s="178"/>
      <c r="I3" s="177" t="s">
        <v>27</v>
      </c>
      <c r="J3" s="178"/>
      <c r="K3" s="177" t="s">
        <v>28</v>
      </c>
      <c r="L3" s="178"/>
      <c r="M3" s="130" t="s">
        <v>86</v>
      </c>
    </row>
    <row r="4" spans="1:13" ht="51" customHeight="1">
      <c r="A4" s="185"/>
      <c r="B4" s="187"/>
      <c r="C4" s="189"/>
      <c r="D4" s="190"/>
      <c r="E4" s="132" t="s">
        <v>47</v>
      </c>
      <c r="F4" s="133" t="s">
        <v>32</v>
      </c>
      <c r="G4" s="132" t="s">
        <v>47</v>
      </c>
      <c r="H4" s="133" t="s">
        <v>32</v>
      </c>
      <c r="I4" s="132" t="s">
        <v>47</v>
      </c>
      <c r="J4" s="133" t="s">
        <v>32</v>
      </c>
      <c r="K4" s="132" t="s">
        <v>47</v>
      </c>
      <c r="L4" s="132" t="s">
        <v>32</v>
      </c>
      <c r="M4" s="134" t="s">
        <v>88</v>
      </c>
    </row>
    <row r="5" spans="1:13" ht="50.25" customHeight="1">
      <c r="A5" s="135" t="s">
        <v>15</v>
      </c>
      <c r="B5" s="131" t="s">
        <v>40</v>
      </c>
      <c r="C5" s="131" t="s">
        <v>82</v>
      </c>
      <c r="D5" s="136">
        <v>0.338301268</v>
      </c>
      <c r="E5" s="136">
        <v>44280</v>
      </c>
      <c r="F5" s="137">
        <f>D5*E5</f>
        <v>14979.98</v>
      </c>
      <c r="G5" s="136">
        <v>46125</v>
      </c>
      <c r="H5" s="137">
        <f>G5*D5</f>
        <v>15604.15</v>
      </c>
      <c r="I5" s="136">
        <v>42435</v>
      </c>
      <c r="J5" s="137">
        <f>I5*D5</f>
        <v>14355.81</v>
      </c>
      <c r="K5" s="136">
        <v>46125</v>
      </c>
      <c r="L5" s="137">
        <f>D5*K5</f>
        <v>15604.15</v>
      </c>
      <c r="M5" s="138">
        <f>F5+H5+J5+L5</f>
        <v>60544.09</v>
      </c>
    </row>
    <row r="6" spans="1:13" ht="41.25" customHeight="1">
      <c r="A6" s="135" t="s">
        <v>14</v>
      </c>
      <c r="B6" s="131" t="s">
        <v>41</v>
      </c>
      <c r="C6" s="131" t="s">
        <v>82</v>
      </c>
      <c r="D6" s="136">
        <v>0.338301268</v>
      </c>
      <c r="E6" s="136">
        <v>14760</v>
      </c>
      <c r="F6" s="137">
        <f>D6*E6</f>
        <v>4993.33</v>
      </c>
      <c r="G6" s="136">
        <v>15375</v>
      </c>
      <c r="H6" s="137">
        <f>G6*D6</f>
        <v>5201.38</v>
      </c>
      <c r="I6" s="136">
        <v>14145</v>
      </c>
      <c r="J6" s="137">
        <f>I6*D6</f>
        <v>4785.27</v>
      </c>
      <c r="K6" s="136">
        <v>15375</v>
      </c>
      <c r="L6" s="137">
        <f>D6*K6</f>
        <v>5201.38</v>
      </c>
      <c r="M6" s="138">
        <f>F6+H6+J6+L6</f>
        <v>20181.36</v>
      </c>
    </row>
    <row r="7" spans="1:13" ht="34.5" customHeight="1">
      <c r="A7" s="135" t="s">
        <v>16</v>
      </c>
      <c r="B7" s="131" t="s">
        <v>42</v>
      </c>
      <c r="C7" s="131" t="s">
        <v>39</v>
      </c>
      <c r="D7" s="136">
        <v>0.338301268</v>
      </c>
      <c r="E7" s="136">
        <v>47455.2</v>
      </c>
      <c r="F7" s="137">
        <f>D7*E7</f>
        <v>16054.15</v>
      </c>
      <c r="G7" s="136">
        <v>49280.4</v>
      </c>
      <c r="H7" s="137">
        <f>G7*D7</f>
        <v>16671.62</v>
      </c>
      <c r="I7" s="136">
        <v>47455.2</v>
      </c>
      <c r="J7" s="137">
        <f>I7*D7</f>
        <v>16054.15</v>
      </c>
      <c r="K7" s="136">
        <v>47455.2</v>
      </c>
      <c r="L7" s="137">
        <f>D7*K7</f>
        <v>16054.15</v>
      </c>
      <c r="M7" s="138">
        <f>F7+H7+J7+L7</f>
        <v>64834.07</v>
      </c>
    </row>
    <row r="8" spans="1:14" ht="31.5" customHeight="1">
      <c r="A8" s="139" t="s">
        <v>17</v>
      </c>
      <c r="B8" s="129" t="s">
        <v>45</v>
      </c>
      <c r="C8" s="140" t="s">
        <v>43</v>
      </c>
      <c r="D8" s="136">
        <v>0.338301268</v>
      </c>
      <c r="E8" s="136">
        <v>95040</v>
      </c>
      <c r="F8" s="137">
        <f>D8*E8</f>
        <v>32152.15</v>
      </c>
      <c r="G8" s="140">
        <v>99000</v>
      </c>
      <c r="H8" s="137">
        <f>G8*D8</f>
        <v>33491.83</v>
      </c>
      <c r="I8" s="140">
        <v>91080</v>
      </c>
      <c r="J8" s="137">
        <f>I8*D8</f>
        <v>30812.48</v>
      </c>
      <c r="K8" s="136">
        <v>99000</v>
      </c>
      <c r="L8" s="137">
        <f>D8*K8</f>
        <v>33491.83</v>
      </c>
      <c r="M8" s="138">
        <f>F8+H8+J8+L8</f>
        <v>129948.29</v>
      </c>
      <c r="N8" s="20"/>
    </row>
    <row r="9" spans="1:13" ht="33" customHeight="1">
      <c r="A9" s="139" t="s">
        <v>18</v>
      </c>
      <c r="B9" s="129" t="s">
        <v>44</v>
      </c>
      <c r="C9" s="140" t="s">
        <v>46</v>
      </c>
      <c r="D9" s="136">
        <v>0.338301268</v>
      </c>
      <c r="E9" s="140">
        <v>218265.6</v>
      </c>
      <c r="F9" s="137">
        <f>D9*E9</f>
        <v>73839.53</v>
      </c>
      <c r="G9" s="140">
        <v>227360</v>
      </c>
      <c r="H9" s="137">
        <f>G9*D9</f>
        <v>76916.18</v>
      </c>
      <c r="I9" s="140">
        <v>209171.2</v>
      </c>
      <c r="J9" s="141">
        <f>I9*D9</f>
        <v>70762.88</v>
      </c>
      <c r="K9" s="136">
        <v>227360</v>
      </c>
      <c r="L9" s="137">
        <f>D9*K9</f>
        <v>76916.18</v>
      </c>
      <c r="M9" s="138">
        <f>F9+H9+J9+L9</f>
        <v>298434.77</v>
      </c>
    </row>
    <row r="10" spans="1:13" s="13" customFormat="1" ht="23.25" customHeight="1" thickBot="1">
      <c r="A10" s="142"/>
      <c r="B10" s="143" t="s">
        <v>6</v>
      </c>
      <c r="C10" s="144"/>
      <c r="D10" s="144"/>
      <c r="E10" s="144">
        <f aca="true" t="shared" si="0" ref="E10:M10">SUM(E5:E9)</f>
        <v>419800.8</v>
      </c>
      <c r="F10" s="145">
        <f t="shared" si="0"/>
        <v>142019.14</v>
      </c>
      <c r="G10" s="145">
        <f t="shared" si="0"/>
        <v>437140.4</v>
      </c>
      <c r="H10" s="145">
        <f t="shared" si="0"/>
        <v>147885.16</v>
      </c>
      <c r="I10" s="145">
        <f t="shared" si="0"/>
        <v>404286.4</v>
      </c>
      <c r="J10" s="145">
        <f t="shared" si="0"/>
        <v>136770.59</v>
      </c>
      <c r="K10" s="145">
        <f t="shared" si="0"/>
        <v>435315.2</v>
      </c>
      <c r="L10" s="145">
        <f t="shared" si="0"/>
        <v>147267.69</v>
      </c>
      <c r="M10" s="145">
        <f t="shared" si="0"/>
        <v>573942.58</v>
      </c>
    </row>
    <row r="11" spans="1:14" ht="20.2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33"/>
    </row>
    <row r="12" spans="1:14" ht="45.75" customHeight="1">
      <c r="A12" s="148"/>
      <c r="B12" s="148" t="s">
        <v>74</v>
      </c>
      <c r="C12" s="148" t="s">
        <v>22</v>
      </c>
      <c r="D12" s="149" t="s">
        <v>72</v>
      </c>
      <c r="E12" s="149" t="s">
        <v>31</v>
      </c>
      <c r="F12" s="148" t="s">
        <v>32</v>
      </c>
      <c r="G12" s="149" t="s">
        <v>31</v>
      </c>
      <c r="H12" s="148" t="s">
        <v>32</v>
      </c>
      <c r="I12" s="149" t="s">
        <v>31</v>
      </c>
      <c r="J12" s="148" t="s">
        <v>32</v>
      </c>
      <c r="K12" s="149" t="s">
        <v>31</v>
      </c>
      <c r="L12" s="148" t="s">
        <v>32</v>
      </c>
      <c r="M12" s="134" t="s">
        <v>89</v>
      </c>
      <c r="N12" s="33"/>
    </row>
    <row r="13" spans="1:14" ht="32.25" customHeight="1">
      <c r="A13" s="148" t="s">
        <v>19</v>
      </c>
      <c r="B13" s="148" t="s">
        <v>71</v>
      </c>
      <c r="C13" s="136" t="s">
        <v>43</v>
      </c>
      <c r="D13" s="148">
        <v>303.6971759</v>
      </c>
      <c r="E13" s="148">
        <v>152</v>
      </c>
      <c r="F13" s="150">
        <f>D13*E13</f>
        <v>46161.97</v>
      </c>
      <c r="G13" s="150">
        <v>176</v>
      </c>
      <c r="H13" s="150">
        <f>D13*G13</f>
        <v>53450.7</v>
      </c>
      <c r="I13" s="150">
        <v>160</v>
      </c>
      <c r="J13" s="150">
        <f>D13*I13</f>
        <v>48591.55</v>
      </c>
      <c r="K13" s="148">
        <v>160</v>
      </c>
      <c r="L13" s="150">
        <f>K13*D13</f>
        <v>48591.55</v>
      </c>
      <c r="M13" s="151">
        <f>F13+H13+J13+L13</f>
        <v>196795.77</v>
      </c>
      <c r="N13" s="33"/>
    </row>
    <row r="14" spans="1:13" ht="33" customHeight="1">
      <c r="A14" s="148" t="s">
        <v>20</v>
      </c>
      <c r="B14" s="152" t="s">
        <v>73</v>
      </c>
      <c r="C14" s="153" t="s">
        <v>48</v>
      </c>
      <c r="D14" s="148">
        <v>177.514794</v>
      </c>
      <c r="E14" s="152">
        <v>48</v>
      </c>
      <c r="F14" s="150">
        <f>D14*E14</f>
        <v>8520.71</v>
      </c>
      <c r="G14" s="152">
        <v>50</v>
      </c>
      <c r="H14" s="150">
        <f>D14*G14</f>
        <v>8875.74</v>
      </c>
      <c r="I14" s="152">
        <v>46</v>
      </c>
      <c r="J14" s="150">
        <f>D14*I14</f>
        <v>8165.68</v>
      </c>
      <c r="K14" s="152">
        <v>50</v>
      </c>
      <c r="L14" s="150">
        <f>K14*D14</f>
        <v>8875.74</v>
      </c>
      <c r="M14" s="151">
        <f>F14+H14+J14+L14</f>
        <v>34437.87</v>
      </c>
    </row>
    <row r="15" spans="1:13" ht="1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</row>
    <row r="16" spans="1:13" s="118" customFormat="1" ht="28.5" customHeight="1">
      <c r="A16" s="175" t="s">
        <v>81</v>
      </c>
      <c r="B16" s="176"/>
      <c r="C16" s="176"/>
      <c r="D16" s="155"/>
      <c r="E16" s="155"/>
      <c r="F16" s="151">
        <f>F5+F6+F7+F8+F9+F13+F14</f>
        <v>196701.82</v>
      </c>
      <c r="G16" s="151"/>
      <c r="H16" s="151">
        <f>H5+H6+H7+H8+H9+H13+H14</f>
        <v>210211.6</v>
      </c>
      <c r="I16" s="151"/>
      <c r="J16" s="151">
        <f>J5+J6+J7+J8+J9+J13+J14</f>
        <v>193527.82</v>
      </c>
      <c r="K16" s="151"/>
      <c r="L16" s="151">
        <f>L5+L6+L7+L8+L9+L13+L14</f>
        <v>204734.98</v>
      </c>
      <c r="M16" s="151">
        <f>M5+M6+M7+M8+M9+M13+M14</f>
        <v>805176.22</v>
      </c>
    </row>
    <row r="17" spans="2:19" ht="112.5" customHeight="1">
      <c r="B17" s="181" t="s">
        <v>93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ht="27" customHeight="1">
      <c r="B18" s="127"/>
    </row>
    <row r="19" ht="15" customHeight="1">
      <c r="B19" s="127"/>
    </row>
  </sheetData>
  <sheetProtection/>
  <mergeCells count="12">
    <mergeCell ref="C3:C4"/>
    <mergeCell ref="D3:D4"/>
    <mergeCell ref="A16:C16"/>
    <mergeCell ref="K3:L3"/>
    <mergeCell ref="M1:P1"/>
    <mergeCell ref="E3:F3"/>
    <mergeCell ref="B17:S17"/>
    <mergeCell ref="G3:H3"/>
    <mergeCell ref="I3:J3"/>
    <mergeCell ref="A2:M2"/>
    <mergeCell ref="A3:A4"/>
    <mergeCell ref="B3:B4"/>
  </mergeCells>
  <printOptions/>
  <pageMargins left="1.1811023622047245" right="0.15748031496062992" top="0.7874015748031497" bottom="0.3937007874015748" header="0.5118110236220472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"/>
  <sheetViews>
    <sheetView view="pageBreakPreview" zoomScale="112" zoomScaleSheetLayoutView="112" zoomScalePageLayoutView="0" workbookViewId="0" topLeftCell="E1">
      <selection activeCell="Q1" sqref="Q1:R1"/>
    </sheetView>
  </sheetViews>
  <sheetFormatPr defaultColWidth="9.140625" defaultRowHeight="12.75"/>
  <cols>
    <col min="1" max="1" width="4.140625" style="0" customWidth="1"/>
    <col min="2" max="2" width="23.00390625" style="11" customWidth="1"/>
    <col min="3" max="3" width="23.7109375" style="5" customWidth="1"/>
    <col min="4" max="4" width="12.140625" style="5" customWidth="1"/>
    <col min="5" max="5" width="8.7109375" style="0" customWidth="1"/>
    <col min="6" max="6" width="11.421875" style="11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16" customWidth="1"/>
    <col min="14" max="14" width="9.421875" style="0" customWidth="1"/>
    <col min="15" max="15" width="9.7109375" style="16" customWidth="1"/>
    <col min="16" max="16" width="10.28125" style="0" customWidth="1"/>
    <col min="17" max="17" width="11.7109375" style="0" customWidth="1"/>
    <col min="18" max="18" width="13.8515625" style="0" customWidth="1"/>
    <col min="19" max="19" width="7.28125" style="0" customWidth="1"/>
    <col min="20" max="20" width="22.57421875" style="0" customWidth="1"/>
    <col min="21" max="21" width="23.7109375" style="0" customWidth="1"/>
    <col min="22" max="22" width="10.140625" style="0" customWidth="1"/>
    <col min="23" max="23" width="10.00390625" style="16" customWidth="1"/>
    <col min="24" max="24" width="11.140625" style="0" customWidth="1"/>
    <col min="25" max="25" width="8.7109375" style="16" customWidth="1"/>
    <col min="26" max="26" width="10.421875" style="0" customWidth="1"/>
    <col min="28" max="28" width="9.57421875" style="0" bestFit="1" customWidth="1"/>
    <col min="30" max="30" width="9.57421875" style="0" bestFit="1" customWidth="1"/>
    <col min="32" max="32" width="10.421875" style="0" bestFit="1" customWidth="1"/>
    <col min="34" max="34" width="9.57421875" style="0" bestFit="1" customWidth="1"/>
    <col min="35" max="35" width="12.421875" style="13" customWidth="1"/>
  </cols>
  <sheetData>
    <row r="1" spans="1:36" ht="72" customHeight="1" thickBot="1">
      <c r="A1" s="162" t="s">
        <v>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N1" s="191"/>
      <c r="O1" s="192"/>
      <c r="P1" s="192"/>
      <c r="Q1" s="165" t="s">
        <v>96</v>
      </c>
      <c r="R1" s="165"/>
      <c r="S1" s="57"/>
      <c r="AG1" s="208"/>
      <c r="AH1" s="180"/>
      <c r="AI1" s="180"/>
      <c r="AJ1" s="180"/>
    </row>
    <row r="2" spans="1:35" ht="23.25" customHeight="1">
      <c r="A2" s="166" t="s">
        <v>0</v>
      </c>
      <c r="B2" s="168" t="s">
        <v>1</v>
      </c>
      <c r="C2" s="170" t="s">
        <v>22</v>
      </c>
      <c r="D2" s="170" t="s">
        <v>76</v>
      </c>
      <c r="E2" s="193" t="s">
        <v>25</v>
      </c>
      <c r="F2" s="194"/>
      <c r="G2" s="193" t="s">
        <v>26</v>
      </c>
      <c r="H2" s="194"/>
      <c r="I2" s="195" t="s">
        <v>27</v>
      </c>
      <c r="J2" s="196"/>
      <c r="K2" s="193" t="s">
        <v>28</v>
      </c>
      <c r="L2" s="194"/>
      <c r="M2" s="193" t="s">
        <v>29</v>
      </c>
      <c r="N2" s="194"/>
      <c r="O2" s="193" t="s">
        <v>30</v>
      </c>
      <c r="P2" s="194"/>
      <c r="Q2" s="205" t="s">
        <v>6</v>
      </c>
      <c r="R2" s="205"/>
      <c r="S2" s="197"/>
      <c r="T2" s="199"/>
      <c r="U2" s="201"/>
      <c r="V2" s="201"/>
      <c r="W2" s="209"/>
      <c r="X2" s="210"/>
      <c r="Y2" s="209"/>
      <c r="Z2" s="210"/>
      <c r="AA2" s="211"/>
      <c r="AB2" s="212"/>
      <c r="AC2" s="209"/>
      <c r="AD2" s="210"/>
      <c r="AE2" s="209"/>
      <c r="AF2" s="210"/>
      <c r="AG2" s="209"/>
      <c r="AH2" s="210"/>
      <c r="AI2" s="30"/>
    </row>
    <row r="3" spans="1:35" ht="55.5" customHeight="1">
      <c r="A3" s="167"/>
      <c r="B3" s="169"/>
      <c r="C3" s="171"/>
      <c r="D3" s="172"/>
      <c r="E3" s="71" t="s">
        <v>31</v>
      </c>
      <c r="F3" s="72" t="s">
        <v>32</v>
      </c>
      <c r="G3" s="71" t="s">
        <v>31</v>
      </c>
      <c r="H3" s="72" t="s">
        <v>32</v>
      </c>
      <c r="I3" s="71" t="s">
        <v>31</v>
      </c>
      <c r="J3" s="72" t="s">
        <v>32</v>
      </c>
      <c r="K3" s="71" t="s">
        <v>31</v>
      </c>
      <c r="L3" s="72" t="s">
        <v>32</v>
      </c>
      <c r="M3" s="71" t="s">
        <v>31</v>
      </c>
      <c r="N3" s="72" t="s">
        <v>32</v>
      </c>
      <c r="O3" s="71" t="s">
        <v>31</v>
      </c>
      <c r="P3" s="72" t="s">
        <v>32</v>
      </c>
      <c r="Q3" s="109" t="s">
        <v>31</v>
      </c>
      <c r="R3" s="110" t="s">
        <v>32</v>
      </c>
      <c r="S3" s="198"/>
      <c r="T3" s="200"/>
      <c r="U3" s="202"/>
      <c r="V3" s="204"/>
      <c r="W3" s="21"/>
      <c r="X3" s="4"/>
      <c r="Y3" s="21"/>
      <c r="Z3" s="4"/>
      <c r="AA3" s="21"/>
      <c r="AB3" s="4"/>
      <c r="AC3" s="21"/>
      <c r="AD3" s="4"/>
      <c r="AE3" s="21"/>
      <c r="AF3" s="4"/>
      <c r="AG3" s="21"/>
      <c r="AH3" s="4"/>
      <c r="AI3" s="26"/>
    </row>
    <row r="4" spans="1:35" ht="30.75" customHeight="1">
      <c r="A4" s="73" t="s">
        <v>15</v>
      </c>
      <c r="B4" s="70" t="s">
        <v>49</v>
      </c>
      <c r="C4" s="70" t="s">
        <v>50</v>
      </c>
      <c r="D4" s="74">
        <v>180.710314</v>
      </c>
      <c r="E4" s="74">
        <v>52</v>
      </c>
      <c r="F4" s="75">
        <f aca="true" t="shared" si="0" ref="F4:F18">E4*D4</f>
        <v>9396.94</v>
      </c>
      <c r="G4" s="74">
        <v>54</v>
      </c>
      <c r="H4" s="75">
        <f aca="true" t="shared" si="1" ref="H4:H18">G4*D4</f>
        <v>9758.36</v>
      </c>
      <c r="I4" s="74">
        <v>52</v>
      </c>
      <c r="J4" s="75">
        <f>I4*D4</f>
        <v>9396.94</v>
      </c>
      <c r="K4" s="74">
        <v>52</v>
      </c>
      <c r="L4" s="91">
        <f aca="true" t="shared" si="2" ref="L4:L18">K4*D4</f>
        <v>9396.94</v>
      </c>
      <c r="M4" s="74">
        <v>52</v>
      </c>
      <c r="N4" s="92">
        <f aca="true" t="shared" si="3" ref="N4:N18">M4*D4</f>
        <v>9396.94</v>
      </c>
      <c r="O4" s="74">
        <v>52</v>
      </c>
      <c r="P4" s="92">
        <f aca="true" t="shared" si="4" ref="P4:P18">O4*D4</f>
        <v>9396.94</v>
      </c>
      <c r="Q4" s="119">
        <f>E4+G4+I4+K4+M4+O4</f>
        <v>314</v>
      </c>
      <c r="R4" s="120">
        <f>F4+H4+J4+L4+N4+P4</f>
        <v>56743.06</v>
      </c>
      <c r="S4" s="2"/>
      <c r="T4" s="22"/>
      <c r="U4" s="23"/>
      <c r="V4" s="19"/>
      <c r="W4" s="1"/>
      <c r="X4" s="32"/>
      <c r="Y4" s="1"/>
      <c r="Z4" s="31"/>
      <c r="AA4" s="1"/>
      <c r="AB4" s="8"/>
      <c r="AC4" s="1"/>
      <c r="AD4" s="31"/>
      <c r="AE4" s="1"/>
      <c r="AF4" s="31"/>
      <c r="AG4" s="1"/>
      <c r="AH4" s="32"/>
      <c r="AI4" s="27"/>
    </row>
    <row r="5" spans="1:35" ht="41.25" customHeight="1">
      <c r="A5" s="73" t="s">
        <v>14</v>
      </c>
      <c r="B5" s="70" t="s">
        <v>51</v>
      </c>
      <c r="C5" s="70" t="s">
        <v>43</v>
      </c>
      <c r="D5" s="74">
        <v>393.044934</v>
      </c>
      <c r="E5" s="74">
        <v>52</v>
      </c>
      <c r="F5" s="75">
        <f t="shared" si="0"/>
        <v>20438.34</v>
      </c>
      <c r="G5" s="74">
        <v>54</v>
      </c>
      <c r="H5" s="75">
        <f t="shared" si="1"/>
        <v>21224.43</v>
      </c>
      <c r="I5" s="74">
        <v>52</v>
      </c>
      <c r="J5" s="75">
        <f aca="true" t="shared" si="5" ref="J5:J18">I5*D5</f>
        <v>20438.34</v>
      </c>
      <c r="K5" s="74">
        <v>52</v>
      </c>
      <c r="L5" s="91">
        <f t="shared" si="2"/>
        <v>20438.34</v>
      </c>
      <c r="M5" s="74">
        <v>52</v>
      </c>
      <c r="N5" s="92">
        <f t="shared" si="3"/>
        <v>20438.34</v>
      </c>
      <c r="O5" s="74">
        <v>52</v>
      </c>
      <c r="P5" s="92">
        <f t="shared" si="4"/>
        <v>20438.34</v>
      </c>
      <c r="Q5" s="119">
        <f aca="true" t="shared" si="6" ref="Q5:Q18">E5+G5+I5+K5+M5+O5</f>
        <v>314</v>
      </c>
      <c r="R5" s="120">
        <f aca="true" t="shared" si="7" ref="R5:R18">F5+H5+J5+L5+N5+P5</f>
        <v>123416.13</v>
      </c>
      <c r="S5" s="2"/>
      <c r="T5" s="23"/>
      <c r="U5" s="23"/>
      <c r="V5" s="19"/>
      <c r="W5" s="1"/>
      <c r="X5" s="32"/>
      <c r="Y5" s="1"/>
      <c r="Z5" s="31"/>
      <c r="AA5" s="1"/>
      <c r="AB5" s="8"/>
      <c r="AC5" s="1"/>
      <c r="AD5" s="31"/>
      <c r="AE5" s="1"/>
      <c r="AF5" s="31"/>
      <c r="AG5" s="1"/>
      <c r="AH5" s="32"/>
      <c r="AI5" s="27"/>
    </row>
    <row r="6" spans="1:35" ht="30.75" customHeight="1">
      <c r="A6" s="73" t="s">
        <v>16</v>
      </c>
      <c r="B6" s="70" t="s">
        <v>52</v>
      </c>
      <c r="C6" s="70" t="s">
        <v>79</v>
      </c>
      <c r="D6" s="74">
        <v>252.99444</v>
      </c>
      <c r="E6" s="74">
        <v>26</v>
      </c>
      <c r="F6" s="75">
        <f t="shared" si="0"/>
        <v>6577.86</v>
      </c>
      <c r="G6" s="74">
        <v>27</v>
      </c>
      <c r="H6" s="75">
        <f t="shared" si="1"/>
        <v>6830.85</v>
      </c>
      <c r="I6" s="74">
        <v>26</v>
      </c>
      <c r="J6" s="75">
        <f t="shared" si="5"/>
        <v>6577.86</v>
      </c>
      <c r="K6" s="74">
        <v>26</v>
      </c>
      <c r="L6" s="91">
        <f t="shared" si="2"/>
        <v>6577.86</v>
      </c>
      <c r="M6" s="74">
        <v>26</v>
      </c>
      <c r="N6" s="92">
        <f t="shared" si="3"/>
        <v>6577.86</v>
      </c>
      <c r="O6" s="74">
        <v>26</v>
      </c>
      <c r="P6" s="92">
        <f t="shared" si="4"/>
        <v>6577.86</v>
      </c>
      <c r="Q6" s="119">
        <f t="shared" si="6"/>
        <v>157</v>
      </c>
      <c r="R6" s="120">
        <f t="shared" si="7"/>
        <v>39720.15</v>
      </c>
      <c r="S6" s="2"/>
      <c r="T6" s="22"/>
      <c r="U6" s="23"/>
      <c r="V6" s="19"/>
      <c r="W6" s="1"/>
      <c r="X6" s="32"/>
      <c r="Y6" s="1"/>
      <c r="Z6" s="31"/>
      <c r="AA6" s="1"/>
      <c r="AB6" s="8"/>
      <c r="AC6" s="1"/>
      <c r="AD6" s="31"/>
      <c r="AE6" s="1"/>
      <c r="AF6" s="31"/>
      <c r="AG6" s="1"/>
      <c r="AH6" s="32"/>
      <c r="AI6" s="27"/>
    </row>
    <row r="7" spans="1:35" ht="29.25" customHeight="1">
      <c r="A7" s="73" t="s">
        <v>17</v>
      </c>
      <c r="B7" s="70" t="s">
        <v>53</v>
      </c>
      <c r="C7" s="70" t="s">
        <v>50</v>
      </c>
      <c r="D7" s="74">
        <v>228.146772</v>
      </c>
      <c r="E7" s="74">
        <v>26</v>
      </c>
      <c r="F7" s="75">
        <f t="shared" si="0"/>
        <v>5931.82</v>
      </c>
      <c r="G7" s="74">
        <v>27</v>
      </c>
      <c r="H7" s="75">
        <f t="shared" si="1"/>
        <v>6159.96</v>
      </c>
      <c r="I7" s="74">
        <v>26</v>
      </c>
      <c r="J7" s="75">
        <f t="shared" si="5"/>
        <v>5931.82</v>
      </c>
      <c r="K7" s="74">
        <v>26</v>
      </c>
      <c r="L7" s="91">
        <f t="shared" si="2"/>
        <v>5931.82</v>
      </c>
      <c r="M7" s="74">
        <v>26</v>
      </c>
      <c r="N7" s="92">
        <f t="shared" si="3"/>
        <v>5931.82</v>
      </c>
      <c r="O7" s="74">
        <v>26</v>
      </c>
      <c r="P7" s="92">
        <f t="shared" si="4"/>
        <v>5931.82</v>
      </c>
      <c r="Q7" s="119">
        <f t="shared" si="6"/>
        <v>157</v>
      </c>
      <c r="R7" s="120">
        <f t="shared" si="7"/>
        <v>35819.06</v>
      </c>
      <c r="S7" s="2"/>
      <c r="T7" s="22"/>
      <c r="U7" s="23"/>
      <c r="V7" s="19"/>
      <c r="W7" s="1"/>
      <c r="X7" s="32"/>
      <c r="Y7" s="1"/>
      <c r="Z7" s="31"/>
      <c r="AA7" s="1"/>
      <c r="AB7" s="8"/>
      <c r="AC7" s="1"/>
      <c r="AD7" s="31"/>
      <c r="AE7" s="1"/>
      <c r="AF7" s="31"/>
      <c r="AG7" s="1"/>
      <c r="AH7" s="32"/>
      <c r="AI7" s="27"/>
    </row>
    <row r="8" spans="1:35" ht="30.75" customHeight="1">
      <c r="A8" s="73" t="s">
        <v>18</v>
      </c>
      <c r="B8" s="70" t="s">
        <v>54</v>
      </c>
      <c r="C8" s="70" t="s">
        <v>43</v>
      </c>
      <c r="D8" s="74">
        <v>228.146772</v>
      </c>
      <c r="E8" s="74">
        <v>52</v>
      </c>
      <c r="F8" s="75">
        <f t="shared" si="0"/>
        <v>11863.63</v>
      </c>
      <c r="G8" s="74">
        <v>54</v>
      </c>
      <c r="H8" s="75">
        <f t="shared" si="1"/>
        <v>12319.93</v>
      </c>
      <c r="I8" s="74">
        <v>52</v>
      </c>
      <c r="J8" s="75">
        <f t="shared" si="5"/>
        <v>11863.63</v>
      </c>
      <c r="K8" s="74">
        <v>52</v>
      </c>
      <c r="L8" s="91">
        <f t="shared" si="2"/>
        <v>11863.63</v>
      </c>
      <c r="M8" s="74">
        <v>52</v>
      </c>
      <c r="N8" s="92">
        <f t="shared" si="3"/>
        <v>11863.63</v>
      </c>
      <c r="O8" s="74">
        <v>52</v>
      </c>
      <c r="P8" s="92">
        <f t="shared" si="4"/>
        <v>11863.63</v>
      </c>
      <c r="Q8" s="119">
        <f t="shared" si="6"/>
        <v>314</v>
      </c>
      <c r="R8" s="120">
        <f t="shared" si="7"/>
        <v>71638.08</v>
      </c>
      <c r="S8" s="2"/>
      <c r="T8" s="22"/>
      <c r="U8" s="23"/>
      <c r="V8" s="19"/>
      <c r="W8" s="1"/>
      <c r="X8" s="32"/>
      <c r="Y8" s="1"/>
      <c r="Z8" s="31"/>
      <c r="AA8" s="1"/>
      <c r="AB8" s="8"/>
      <c r="AC8" s="1"/>
      <c r="AD8" s="31"/>
      <c r="AE8" s="1"/>
      <c r="AF8" s="31"/>
      <c r="AG8" s="1"/>
      <c r="AH8" s="32"/>
      <c r="AI8" s="27"/>
    </row>
    <row r="9" spans="1:35" ht="30.75" customHeight="1">
      <c r="A9" s="73" t="s">
        <v>19</v>
      </c>
      <c r="B9" s="70" t="s">
        <v>55</v>
      </c>
      <c r="C9" s="70" t="s">
        <v>43</v>
      </c>
      <c r="D9" s="74">
        <v>325.278566</v>
      </c>
      <c r="E9" s="74">
        <v>52</v>
      </c>
      <c r="F9" s="75">
        <f t="shared" si="0"/>
        <v>16914.49</v>
      </c>
      <c r="G9" s="74">
        <v>54</v>
      </c>
      <c r="H9" s="75">
        <f t="shared" si="1"/>
        <v>17565.04</v>
      </c>
      <c r="I9" s="74">
        <v>52</v>
      </c>
      <c r="J9" s="75">
        <f t="shared" si="5"/>
        <v>16914.49</v>
      </c>
      <c r="K9" s="74">
        <v>52</v>
      </c>
      <c r="L9" s="91">
        <f t="shared" si="2"/>
        <v>16914.49</v>
      </c>
      <c r="M9" s="74">
        <v>52</v>
      </c>
      <c r="N9" s="92">
        <f t="shared" si="3"/>
        <v>16914.49</v>
      </c>
      <c r="O9" s="74">
        <v>52</v>
      </c>
      <c r="P9" s="92">
        <f t="shared" si="4"/>
        <v>16914.49</v>
      </c>
      <c r="Q9" s="119">
        <f t="shared" si="6"/>
        <v>314</v>
      </c>
      <c r="R9" s="120">
        <f t="shared" si="7"/>
        <v>102137.49</v>
      </c>
      <c r="S9" s="2"/>
      <c r="T9" s="22"/>
      <c r="U9" s="23"/>
      <c r="V9" s="19"/>
      <c r="W9" s="1"/>
      <c r="X9" s="32"/>
      <c r="Y9" s="1"/>
      <c r="Z9" s="31"/>
      <c r="AA9" s="1"/>
      <c r="AB9" s="8"/>
      <c r="AC9" s="1"/>
      <c r="AD9" s="31"/>
      <c r="AE9" s="1"/>
      <c r="AF9" s="31"/>
      <c r="AG9" s="1"/>
      <c r="AH9" s="32"/>
      <c r="AI9" s="27"/>
    </row>
    <row r="10" spans="1:35" ht="36" customHeight="1">
      <c r="A10" s="73" t="s">
        <v>20</v>
      </c>
      <c r="B10" s="70" t="s">
        <v>56</v>
      </c>
      <c r="C10" s="70" t="s">
        <v>43</v>
      </c>
      <c r="D10" s="74">
        <v>384.009418</v>
      </c>
      <c r="E10" s="74">
        <v>52</v>
      </c>
      <c r="F10" s="75">
        <f t="shared" si="0"/>
        <v>19968.49</v>
      </c>
      <c r="G10" s="74">
        <v>54</v>
      </c>
      <c r="H10" s="75">
        <f t="shared" si="1"/>
        <v>20736.51</v>
      </c>
      <c r="I10" s="74">
        <v>52</v>
      </c>
      <c r="J10" s="75">
        <f t="shared" si="5"/>
        <v>19968.49</v>
      </c>
      <c r="K10" s="74">
        <v>52</v>
      </c>
      <c r="L10" s="91">
        <f t="shared" si="2"/>
        <v>19968.49</v>
      </c>
      <c r="M10" s="74">
        <v>52</v>
      </c>
      <c r="N10" s="92">
        <f t="shared" si="3"/>
        <v>19968.49</v>
      </c>
      <c r="O10" s="74">
        <v>52</v>
      </c>
      <c r="P10" s="92">
        <f t="shared" si="4"/>
        <v>19968.49</v>
      </c>
      <c r="Q10" s="119">
        <f t="shared" si="6"/>
        <v>314</v>
      </c>
      <c r="R10" s="120">
        <f t="shared" si="7"/>
        <v>120578.96</v>
      </c>
      <c r="S10" s="2"/>
      <c r="T10" s="22"/>
      <c r="U10" s="23"/>
      <c r="V10" s="19"/>
      <c r="W10" s="1"/>
      <c r="X10" s="32"/>
      <c r="Y10" s="1"/>
      <c r="Z10" s="31"/>
      <c r="AA10" s="1"/>
      <c r="AB10" s="8"/>
      <c r="AC10" s="1"/>
      <c r="AD10" s="31"/>
      <c r="AE10" s="1"/>
      <c r="AF10" s="31"/>
      <c r="AG10" s="1"/>
      <c r="AH10" s="32"/>
      <c r="AI10" s="27"/>
    </row>
    <row r="11" spans="1:35" ht="40.5" customHeight="1">
      <c r="A11" s="76">
        <v>8</v>
      </c>
      <c r="B11" s="69" t="s">
        <v>62</v>
      </c>
      <c r="C11" s="70" t="s">
        <v>43</v>
      </c>
      <c r="D11" s="74">
        <v>451.775786</v>
      </c>
      <c r="E11" s="77">
        <v>52</v>
      </c>
      <c r="F11" s="78">
        <f t="shared" si="0"/>
        <v>23492.34</v>
      </c>
      <c r="G11" s="74">
        <v>54</v>
      </c>
      <c r="H11" s="78">
        <f t="shared" si="1"/>
        <v>24395.89</v>
      </c>
      <c r="I11" s="77">
        <v>52</v>
      </c>
      <c r="J11" s="78">
        <f t="shared" si="5"/>
        <v>23492.34</v>
      </c>
      <c r="K11" s="77">
        <v>52</v>
      </c>
      <c r="L11" s="121">
        <f t="shared" si="2"/>
        <v>23492.34</v>
      </c>
      <c r="M11" s="77">
        <v>52</v>
      </c>
      <c r="N11" s="122">
        <f t="shared" si="3"/>
        <v>23492.34</v>
      </c>
      <c r="O11" s="74">
        <v>52</v>
      </c>
      <c r="P11" s="122">
        <f t="shared" si="4"/>
        <v>23492.34</v>
      </c>
      <c r="Q11" s="119">
        <f t="shared" si="6"/>
        <v>314</v>
      </c>
      <c r="R11" s="120">
        <f t="shared" si="7"/>
        <v>141857.59</v>
      </c>
      <c r="S11" s="3"/>
      <c r="T11" s="24"/>
      <c r="U11" s="23"/>
      <c r="V11" s="19"/>
      <c r="W11" s="1"/>
      <c r="X11" s="32"/>
      <c r="Y11" s="1"/>
      <c r="Z11" s="31"/>
      <c r="AA11" s="1"/>
      <c r="AB11" s="8"/>
      <c r="AC11" s="1"/>
      <c r="AD11" s="31"/>
      <c r="AE11" s="1"/>
      <c r="AF11" s="31"/>
      <c r="AG11" s="1"/>
      <c r="AH11" s="32"/>
      <c r="AI11" s="27"/>
    </row>
    <row r="12" spans="1:35" ht="36" customHeight="1">
      <c r="A12" s="76">
        <v>9</v>
      </c>
      <c r="B12" s="69" t="s">
        <v>63</v>
      </c>
      <c r="C12" s="70" t="s">
        <v>24</v>
      </c>
      <c r="D12" s="74">
        <v>252.99444</v>
      </c>
      <c r="E12" s="77">
        <v>52</v>
      </c>
      <c r="F12" s="78">
        <f t="shared" si="0"/>
        <v>13155.71</v>
      </c>
      <c r="G12" s="74">
        <v>54</v>
      </c>
      <c r="H12" s="78">
        <f t="shared" si="1"/>
        <v>13661.7</v>
      </c>
      <c r="I12" s="77">
        <v>52</v>
      </c>
      <c r="J12" s="78">
        <f t="shared" si="5"/>
        <v>13155.71</v>
      </c>
      <c r="K12" s="77">
        <v>52</v>
      </c>
      <c r="L12" s="121">
        <f t="shared" si="2"/>
        <v>13155.71</v>
      </c>
      <c r="M12" s="77">
        <v>52</v>
      </c>
      <c r="N12" s="122">
        <f t="shared" si="3"/>
        <v>13155.71</v>
      </c>
      <c r="O12" s="74">
        <v>52</v>
      </c>
      <c r="P12" s="122">
        <f t="shared" si="4"/>
        <v>13155.71</v>
      </c>
      <c r="Q12" s="119">
        <f t="shared" si="6"/>
        <v>314</v>
      </c>
      <c r="R12" s="120">
        <f t="shared" si="7"/>
        <v>79440.25</v>
      </c>
      <c r="S12" s="3"/>
      <c r="T12" s="24"/>
      <c r="U12" s="22"/>
      <c r="V12" s="19"/>
      <c r="W12" s="1"/>
      <c r="X12" s="32"/>
      <c r="Y12" s="1"/>
      <c r="Z12" s="31"/>
      <c r="AA12" s="1"/>
      <c r="AB12" s="8"/>
      <c r="AC12" s="1"/>
      <c r="AD12" s="31"/>
      <c r="AE12" s="1"/>
      <c r="AF12" s="31"/>
      <c r="AG12" s="1"/>
      <c r="AH12" s="32"/>
      <c r="AI12" s="27"/>
    </row>
    <row r="13" spans="1:35" ht="36" customHeight="1">
      <c r="A13" s="76">
        <v>10</v>
      </c>
      <c r="B13" s="69" t="s">
        <v>64</v>
      </c>
      <c r="C13" s="70" t="s">
        <v>50</v>
      </c>
      <c r="D13" s="74">
        <v>243.958924</v>
      </c>
      <c r="E13" s="77">
        <v>52</v>
      </c>
      <c r="F13" s="78">
        <f t="shared" si="0"/>
        <v>12685.86</v>
      </c>
      <c r="G13" s="74">
        <v>54</v>
      </c>
      <c r="H13" s="78">
        <f t="shared" si="1"/>
        <v>13173.78</v>
      </c>
      <c r="I13" s="77">
        <v>52</v>
      </c>
      <c r="J13" s="78">
        <f t="shared" si="5"/>
        <v>12685.86</v>
      </c>
      <c r="K13" s="77">
        <v>52</v>
      </c>
      <c r="L13" s="121">
        <f t="shared" si="2"/>
        <v>12685.86</v>
      </c>
      <c r="M13" s="77">
        <v>52</v>
      </c>
      <c r="N13" s="122">
        <f t="shared" si="3"/>
        <v>12685.86</v>
      </c>
      <c r="O13" s="74">
        <v>52</v>
      </c>
      <c r="P13" s="122">
        <f t="shared" si="4"/>
        <v>12685.86</v>
      </c>
      <c r="Q13" s="119">
        <f t="shared" si="6"/>
        <v>314</v>
      </c>
      <c r="R13" s="120">
        <f t="shared" si="7"/>
        <v>76603.08</v>
      </c>
      <c r="S13" s="3"/>
      <c r="T13" s="24"/>
      <c r="U13" s="23"/>
      <c r="V13" s="19"/>
      <c r="W13" s="1"/>
      <c r="X13" s="32"/>
      <c r="Y13" s="1"/>
      <c r="Z13" s="31"/>
      <c r="AA13" s="1"/>
      <c r="AB13" s="8"/>
      <c r="AC13" s="1"/>
      <c r="AD13" s="31"/>
      <c r="AE13" s="1"/>
      <c r="AF13" s="31"/>
      <c r="AG13" s="1"/>
      <c r="AH13" s="32"/>
      <c r="AI13" s="27"/>
    </row>
    <row r="14" spans="1:35" ht="36" customHeight="1">
      <c r="A14" s="76">
        <v>11</v>
      </c>
      <c r="B14" s="69" t="s">
        <v>65</v>
      </c>
      <c r="C14" s="70" t="s">
        <v>48</v>
      </c>
      <c r="D14" s="74">
        <v>334.314081</v>
      </c>
      <c r="E14" s="77">
        <v>52</v>
      </c>
      <c r="F14" s="78">
        <f t="shared" si="0"/>
        <v>17384.33</v>
      </c>
      <c r="G14" s="74">
        <v>54</v>
      </c>
      <c r="H14" s="78">
        <f t="shared" si="1"/>
        <v>18052.96</v>
      </c>
      <c r="I14" s="77">
        <v>52</v>
      </c>
      <c r="J14" s="78">
        <f t="shared" si="5"/>
        <v>17384.33</v>
      </c>
      <c r="K14" s="77">
        <v>52</v>
      </c>
      <c r="L14" s="121">
        <f t="shared" si="2"/>
        <v>17384.33</v>
      </c>
      <c r="M14" s="77">
        <v>52</v>
      </c>
      <c r="N14" s="122">
        <f t="shared" si="3"/>
        <v>17384.33</v>
      </c>
      <c r="O14" s="74">
        <v>52</v>
      </c>
      <c r="P14" s="122">
        <f t="shared" si="4"/>
        <v>17384.33</v>
      </c>
      <c r="Q14" s="119">
        <f t="shared" si="6"/>
        <v>314</v>
      </c>
      <c r="R14" s="120">
        <f t="shared" si="7"/>
        <v>104974.61</v>
      </c>
      <c r="S14" s="3"/>
      <c r="T14" s="24"/>
      <c r="U14" s="23"/>
      <c r="V14" s="19"/>
      <c r="W14" s="1"/>
      <c r="X14" s="32"/>
      <c r="Y14" s="1"/>
      <c r="Z14" s="31"/>
      <c r="AA14" s="1"/>
      <c r="AB14" s="8"/>
      <c r="AC14" s="1"/>
      <c r="AD14" s="31"/>
      <c r="AE14" s="1"/>
      <c r="AF14" s="31"/>
      <c r="AG14" s="1"/>
      <c r="AH14" s="32"/>
      <c r="AI14" s="27"/>
    </row>
    <row r="15" spans="1:35" ht="43.5" customHeight="1">
      <c r="A15" s="76">
        <v>12</v>
      </c>
      <c r="B15" s="69" t="s">
        <v>66</v>
      </c>
      <c r="C15" s="69" t="s">
        <v>70</v>
      </c>
      <c r="D15" s="74">
        <v>232.66453</v>
      </c>
      <c r="E15" s="77">
        <v>52</v>
      </c>
      <c r="F15" s="78">
        <f t="shared" si="0"/>
        <v>12098.56</v>
      </c>
      <c r="G15" s="74">
        <v>54</v>
      </c>
      <c r="H15" s="78">
        <f t="shared" si="1"/>
        <v>12563.88</v>
      </c>
      <c r="I15" s="77">
        <v>52</v>
      </c>
      <c r="J15" s="78">
        <f t="shared" si="5"/>
        <v>12098.56</v>
      </c>
      <c r="K15" s="77">
        <v>52</v>
      </c>
      <c r="L15" s="121">
        <f t="shared" si="2"/>
        <v>12098.56</v>
      </c>
      <c r="M15" s="77">
        <v>52</v>
      </c>
      <c r="N15" s="122">
        <f t="shared" si="3"/>
        <v>12098.56</v>
      </c>
      <c r="O15" s="74">
        <v>52</v>
      </c>
      <c r="P15" s="122">
        <f t="shared" si="4"/>
        <v>12098.56</v>
      </c>
      <c r="Q15" s="119">
        <f t="shared" si="6"/>
        <v>314</v>
      </c>
      <c r="R15" s="120">
        <f t="shared" si="7"/>
        <v>73056.68</v>
      </c>
      <c r="S15" s="3"/>
      <c r="T15" s="24"/>
      <c r="U15" s="25"/>
      <c r="V15" s="19"/>
      <c r="W15" s="1"/>
      <c r="X15" s="32"/>
      <c r="Y15" s="1"/>
      <c r="Z15" s="31"/>
      <c r="AA15" s="1"/>
      <c r="AB15" s="8"/>
      <c r="AC15" s="1"/>
      <c r="AD15" s="31"/>
      <c r="AE15" s="1"/>
      <c r="AF15" s="31"/>
      <c r="AG15" s="1"/>
      <c r="AH15" s="32"/>
      <c r="AI15" s="27"/>
    </row>
    <row r="16" spans="1:35" ht="36" customHeight="1">
      <c r="A16" s="76">
        <v>13</v>
      </c>
      <c r="B16" s="69" t="s">
        <v>67</v>
      </c>
      <c r="C16" s="70" t="s">
        <v>50</v>
      </c>
      <c r="D16" s="74">
        <v>526.31879</v>
      </c>
      <c r="E16" s="77">
        <v>26</v>
      </c>
      <c r="F16" s="78">
        <f t="shared" si="0"/>
        <v>13684.29</v>
      </c>
      <c r="G16" s="74">
        <v>27</v>
      </c>
      <c r="H16" s="78">
        <f t="shared" si="1"/>
        <v>14210.61</v>
      </c>
      <c r="I16" s="77">
        <v>26</v>
      </c>
      <c r="J16" s="78">
        <f t="shared" si="5"/>
        <v>13684.29</v>
      </c>
      <c r="K16" s="77">
        <v>26</v>
      </c>
      <c r="L16" s="121">
        <f t="shared" si="2"/>
        <v>13684.29</v>
      </c>
      <c r="M16" s="77">
        <v>26</v>
      </c>
      <c r="N16" s="122">
        <f t="shared" si="3"/>
        <v>13684.29</v>
      </c>
      <c r="O16" s="74">
        <v>26</v>
      </c>
      <c r="P16" s="122">
        <f t="shared" si="4"/>
        <v>13684.29</v>
      </c>
      <c r="Q16" s="119">
        <f t="shared" si="6"/>
        <v>157</v>
      </c>
      <c r="R16" s="120">
        <f t="shared" si="7"/>
        <v>82632.06</v>
      </c>
      <c r="S16" s="3"/>
      <c r="T16" s="24"/>
      <c r="U16" s="23"/>
      <c r="V16" s="19"/>
      <c r="W16" s="1"/>
      <c r="X16" s="32"/>
      <c r="Y16" s="1"/>
      <c r="Z16" s="31"/>
      <c r="AA16" s="1"/>
      <c r="AB16" s="8"/>
      <c r="AC16" s="1"/>
      <c r="AD16" s="31"/>
      <c r="AE16" s="1"/>
      <c r="AF16" s="31"/>
      <c r="AG16" s="1"/>
      <c r="AH16" s="32"/>
      <c r="AI16" s="27"/>
    </row>
    <row r="17" spans="1:35" ht="39.75" customHeight="1">
      <c r="A17" s="76">
        <v>14</v>
      </c>
      <c r="B17" s="69" t="s">
        <v>68</v>
      </c>
      <c r="C17" s="69" t="s">
        <v>80</v>
      </c>
      <c r="D17" s="74">
        <v>526.31879</v>
      </c>
      <c r="E17" s="77">
        <v>26</v>
      </c>
      <c r="F17" s="78">
        <f t="shared" si="0"/>
        <v>13684.29</v>
      </c>
      <c r="G17" s="74">
        <v>27</v>
      </c>
      <c r="H17" s="78">
        <f t="shared" si="1"/>
        <v>14210.61</v>
      </c>
      <c r="I17" s="77">
        <v>26</v>
      </c>
      <c r="J17" s="78">
        <f t="shared" si="5"/>
        <v>13684.29</v>
      </c>
      <c r="K17" s="77">
        <v>26</v>
      </c>
      <c r="L17" s="121">
        <f t="shared" si="2"/>
        <v>13684.29</v>
      </c>
      <c r="M17" s="77">
        <v>26</v>
      </c>
      <c r="N17" s="122">
        <f t="shared" si="3"/>
        <v>13684.29</v>
      </c>
      <c r="O17" s="74">
        <v>26</v>
      </c>
      <c r="P17" s="122">
        <f t="shared" si="4"/>
        <v>13684.29</v>
      </c>
      <c r="Q17" s="119">
        <f t="shared" si="6"/>
        <v>157</v>
      </c>
      <c r="R17" s="120">
        <f t="shared" si="7"/>
        <v>82632.06</v>
      </c>
      <c r="S17" s="3"/>
      <c r="T17" s="24"/>
      <c r="U17" s="25"/>
      <c r="V17" s="19"/>
      <c r="W17" s="1"/>
      <c r="X17" s="32"/>
      <c r="Y17" s="1"/>
      <c r="Z17" s="31"/>
      <c r="AA17" s="1"/>
      <c r="AB17" s="8"/>
      <c r="AC17" s="1"/>
      <c r="AD17" s="31"/>
      <c r="AE17" s="1"/>
      <c r="AF17" s="31"/>
      <c r="AG17" s="1"/>
      <c r="AH17" s="32"/>
      <c r="AI17" s="27"/>
    </row>
    <row r="18" spans="1:35" ht="36" customHeight="1">
      <c r="A18" s="76">
        <v>15</v>
      </c>
      <c r="B18" s="69" t="s">
        <v>69</v>
      </c>
      <c r="C18" s="70" t="s">
        <v>48</v>
      </c>
      <c r="D18" s="74">
        <v>347.867355</v>
      </c>
      <c r="E18" s="77">
        <v>52</v>
      </c>
      <c r="F18" s="123">
        <f t="shared" si="0"/>
        <v>18089.1</v>
      </c>
      <c r="G18" s="74">
        <v>54</v>
      </c>
      <c r="H18" s="78">
        <f t="shared" si="1"/>
        <v>18784.84</v>
      </c>
      <c r="I18" s="77">
        <v>52</v>
      </c>
      <c r="J18" s="78">
        <f t="shared" si="5"/>
        <v>18089.1</v>
      </c>
      <c r="K18" s="77">
        <v>52</v>
      </c>
      <c r="L18" s="121">
        <f t="shared" si="2"/>
        <v>18089.1</v>
      </c>
      <c r="M18" s="77">
        <v>52</v>
      </c>
      <c r="N18" s="122">
        <f t="shared" si="3"/>
        <v>18089.1</v>
      </c>
      <c r="O18" s="74">
        <v>52</v>
      </c>
      <c r="P18" s="122">
        <f t="shared" si="4"/>
        <v>18089.1</v>
      </c>
      <c r="Q18" s="119">
        <f t="shared" si="6"/>
        <v>314</v>
      </c>
      <c r="R18" s="120">
        <f t="shared" si="7"/>
        <v>109230.34</v>
      </c>
      <c r="S18" s="3"/>
      <c r="T18" s="24"/>
      <c r="U18" s="23"/>
      <c r="V18" s="19"/>
      <c r="W18" s="1"/>
      <c r="X18" s="32"/>
      <c r="Y18" s="1"/>
      <c r="Z18" s="31"/>
      <c r="AA18" s="1"/>
      <c r="AB18" s="8"/>
      <c r="AC18" s="1"/>
      <c r="AD18" s="31"/>
      <c r="AE18" s="1"/>
      <c r="AF18" s="31"/>
      <c r="AG18" s="1"/>
      <c r="AH18" s="32"/>
      <c r="AI18" s="27"/>
    </row>
    <row r="19" spans="1:35" s="13" customFormat="1" ht="17.25" customHeight="1" thickBot="1">
      <c r="A19" s="79"/>
      <c r="B19" s="80" t="s">
        <v>6</v>
      </c>
      <c r="C19" s="81"/>
      <c r="D19" s="81"/>
      <c r="E19" s="81">
        <f aca="true" t="shared" si="8" ref="E19:R19">SUM(E4:E18)</f>
        <v>676</v>
      </c>
      <c r="F19" s="82">
        <f t="shared" si="8"/>
        <v>215366.05</v>
      </c>
      <c r="G19" s="81">
        <f t="shared" si="8"/>
        <v>702</v>
      </c>
      <c r="H19" s="82">
        <f t="shared" si="8"/>
        <v>223649.35</v>
      </c>
      <c r="I19" s="81">
        <f t="shared" si="8"/>
        <v>676</v>
      </c>
      <c r="J19" s="81">
        <f t="shared" si="8"/>
        <v>215366.05</v>
      </c>
      <c r="K19" s="81">
        <f t="shared" si="8"/>
        <v>676</v>
      </c>
      <c r="L19" s="81">
        <f t="shared" si="8"/>
        <v>215366.05</v>
      </c>
      <c r="M19" s="81">
        <f t="shared" si="8"/>
        <v>676</v>
      </c>
      <c r="N19" s="82">
        <f t="shared" si="8"/>
        <v>215366.05</v>
      </c>
      <c r="O19" s="81">
        <f t="shared" si="8"/>
        <v>676</v>
      </c>
      <c r="P19" s="81">
        <f t="shared" si="8"/>
        <v>215366.05</v>
      </c>
      <c r="Q19" s="81">
        <f t="shared" si="8"/>
        <v>4082</v>
      </c>
      <c r="R19" s="82">
        <f t="shared" si="8"/>
        <v>1300479.6</v>
      </c>
      <c r="S19" s="12"/>
      <c r="T19" s="10"/>
      <c r="U19" s="14"/>
      <c r="V19" s="14"/>
      <c r="W19" s="14"/>
      <c r="X19" s="28"/>
      <c r="Y19" s="14"/>
      <c r="Z19" s="28"/>
      <c r="AA19" s="14"/>
      <c r="AB19" s="28"/>
      <c r="AC19" s="14"/>
      <c r="AD19" s="15"/>
      <c r="AE19" s="14"/>
      <c r="AF19" s="28"/>
      <c r="AG19" s="14"/>
      <c r="AH19" s="15"/>
      <c r="AI19" s="27"/>
    </row>
    <row r="20" ht="12.75">
      <c r="AI20" s="58"/>
    </row>
    <row r="21" spans="2:35" ht="27" customHeight="1">
      <c r="B21" s="206" t="s">
        <v>91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56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</row>
    <row r="22" ht="66.75" customHeight="1">
      <c r="B22" s="51"/>
    </row>
    <row r="23" spans="2:36" ht="13.5">
      <c r="B23" s="51"/>
      <c r="P23" s="49"/>
      <c r="Q23" s="49"/>
      <c r="R23" s="49"/>
      <c r="S23" s="49"/>
      <c r="AJ23" s="50"/>
    </row>
  </sheetData>
  <sheetProtection/>
  <mergeCells count="27">
    <mergeCell ref="Q1:R1"/>
    <mergeCell ref="B21:R21"/>
    <mergeCell ref="AG1:AJ1"/>
    <mergeCell ref="W2:X2"/>
    <mergeCell ref="Y2:Z2"/>
    <mergeCell ref="AA2:AB2"/>
    <mergeCell ref="AC2:AD2"/>
    <mergeCell ref="AE2:AF2"/>
    <mergeCell ref="AG2:AH2"/>
    <mergeCell ref="M2:N2"/>
    <mergeCell ref="O2:P2"/>
    <mergeCell ref="S2:S3"/>
    <mergeCell ref="T2:T3"/>
    <mergeCell ref="U2:U3"/>
    <mergeCell ref="T21:AI21"/>
    <mergeCell ref="V2:V3"/>
    <mergeCell ref="Q2:R2"/>
    <mergeCell ref="A1:L1"/>
    <mergeCell ref="N1:P1"/>
    <mergeCell ref="A2:A3"/>
    <mergeCell ref="B2:B3"/>
    <mergeCell ref="C2:C3"/>
    <mergeCell ref="D2:D3"/>
    <mergeCell ref="E2:F2"/>
    <mergeCell ref="G2:H2"/>
    <mergeCell ref="I2:J2"/>
    <mergeCell ref="K2:L2"/>
  </mergeCells>
  <printOptions/>
  <pageMargins left="0.7480314960629921" right="0.15748031496062992" top="0.5905511811023623" bottom="0.1968503937007874" header="0.5118110236220472" footer="0.5118110236220472"/>
  <pageSetup horizontalDpi="600" verticalDpi="600" orientation="landscape" paperSize="9" scale="66" r:id="rId1"/>
  <colBreaks count="1" manualBreakCount="1">
    <brk id="18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"/>
  <sheetViews>
    <sheetView view="pageBreakPreview" zoomScale="112" zoomScaleSheetLayoutView="112" zoomScalePageLayoutView="0" workbookViewId="0" topLeftCell="D1">
      <selection activeCell="P1" sqref="P1:R1"/>
    </sheetView>
  </sheetViews>
  <sheetFormatPr defaultColWidth="9.140625" defaultRowHeight="12.75"/>
  <cols>
    <col min="1" max="1" width="4.140625" style="0" customWidth="1"/>
    <col min="2" max="2" width="23.00390625" style="11" customWidth="1"/>
    <col min="3" max="3" width="19.140625" style="5" customWidth="1"/>
    <col min="4" max="4" width="11.7109375" style="5" customWidth="1"/>
    <col min="5" max="5" width="7.7109375" style="0" customWidth="1"/>
    <col min="6" max="6" width="10.140625" style="11" customWidth="1"/>
    <col min="7" max="7" width="8.57421875" style="0" customWidth="1"/>
    <col min="8" max="8" width="10.8515625" style="0" customWidth="1"/>
    <col min="9" max="9" width="8.00390625" style="0" customWidth="1"/>
    <col min="10" max="10" width="10.421875" style="0" customWidth="1"/>
    <col min="11" max="11" width="8.28125" style="0" customWidth="1"/>
    <col min="12" max="12" width="10.00390625" style="0" customWidth="1"/>
    <col min="13" max="13" width="8.00390625" style="16" customWidth="1"/>
    <col min="14" max="14" width="9.421875" style="0" customWidth="1"/>
    <col min="15" max="15" width="7.8515625" style="16" customWidth="1"/>
    <col min="16" max="16" width="10.421875" style="0" customWidth="1"/>
    <col min="17" max="17" width="9.57421875" style="16" customWidth="1"/>
    <col min="18" max="18" width="11.140625" style="0" customWidth="1"/>
    <col min="19" max="19" width="24.00390625" style="0" customWidth="1"/>
    <col min="20" max="20" width="22.00390625" style="0" customWidth="1"/>
    <col min="21" max="21" width="8.8515625" style="0" customWidth="1"/>
    <col min="22" max="22" width="12.8515625" style="0" customWidth="1"/>
    <col min="23" max="23" width="7.421875" style="16" customWidth="1"/>
    <col min="24" max="24" width="10.8515625" style="0" customWidth="1"/>
    <col min="26" max="26" width="11.421875" style="0" customWidth="1"/>
    <col min="28" max="28" width="9.57421875" style="0" bestFit="1" customWidth="1"/>
    <col min="30" max="30" width="10.57421875" style="0" bestFit="1" customWidth="1"/>
    <col min="32" max="32" width="10.57421875" style="0" bestFit="1" customWidth="1"/>
    <col min="34" max="34" width="13.8515625" style="13" customWidth="1"/>
  </cols>
  <sheetData>
    <row r="1" spans="1:35" ht="78" customHeight="1" thickBot="1">
      <c r="A1" s="213" t="s">
        <v>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P1" s="191" t="s">
        <v>97</v>
      </c>
      <c r="Q1" s="215"/>
      <c r="R1" s="215"/>
      <c r="AF1" s="191"/>
      <c r="AG1" s="215"/>
      <c r="AH1" s="215"/>
      <c r="AI1" s="66"/>
    </row>
    <row r="2" spans="1:34" ht="23.25" customHeight="1">
      <c r="A2" s="166" t="s">
        <v>0</v>
      </c>
      <c r="B2" s="168" t="s">
        <v>1</v>
      </c>
      <c r="C2" s="170" t="s">
        <v>22</v>
      </c>
      <c r="D2" s="170" t="s">
        <v>33</v>
      </c>
      <c r="E2" s="173" t="s">
        <v>25</v>
      </c>
      <c r="F2" s="174"/>
      <c r="G2" s="173" t="s">
        <v>26</v>
      </c>
      <c r="H2" s="174"/>
      <c r="I2" s="173" t="s">
        <v>27</v>
      </c>
      <c r="J2" s="174"/>
      <c r="K2" s="169" t="s">
        <v>28</v>
      </c>
      <c r="L2" s="169"/>
      <c r="M2" s="156" t="s">
        <v>29</v>
      </c>
      <c r="N2" s="157"/>
      <c r="O2" s="156" t="s">
        <v>30</v>
      </c>
      <c r="P2" s="157"/>
      <c r="Q2" s="218" t="s">
        <v>84</v>
      </c>
      <c r="R2" s="219"/>
      <c r="S2" s="199"/>
      <c r="T2" s="201"/>
      <c r="U2" s="209"/>
      <c r="V2" s="210"/>
      <c r="W2" s="209"/>
      <c r="X2" s="210"/>
      <c r="Y2" s="211"/>
      <c r="Z2" s="212"/>
      <c r="AA2" s="209"/>
      <c r="AB2" s="210"/>
      <c r="AC2" s="209"/>
      <c r="AD2" s="210"/>
      <c r="AE2" s="209"/>
      <c r="AF2" s="210"/>
      <c r="AG2" s="216"/>
      <c r="AH2" s="217"/>
    </row>
    <row r="3" spans="1:34" ht="42.75" customHeight="1">
      <c r="A3" s="167"/>
      <c r="B3" s="169"/>
      <c r="C3" s="171"/>
      <c r="D3" s="172"/>
      <c r="E3" s="103" t="s">
        <v>31</v>
      </c>
      <c r="F3" s="86" t="s">
        <v>32</v>
      </c>
      <c r="G3" s="103" t="s">
        <v>31</v>
      </c>
      <c r="H3" s="86" t="s">
        <v>32</v>
      </c>
      <c r="I3" s="103" t="s">
        <v>31</v>
      </c>
      <c r="J3" s="86" t="s">
        <v>32</v>
      </c>
      <c r="K3" s="103" t="s">
        <v>31</v>
      </c>
      <c r="L3" s="86" t="s">
        <v>32</v>
      </c>
      <c r="M3" s="104" t="s">
        <v>31</v>
      </c>
      <c r="N3" s="86" t="s">
        <v>32</v>
      </c>
      <c r="O3" s="104" t="s">
        <v>31</v>
      </c>
      <c r="P3" s="86" t="s">
        <v>32</v>
      </c>
      <c r="Q3" s="105" t="s">
        <v>31</v>
      </c>
      <c r="R3" s="59" t="s">
        <v>32</v>
      </c>
      <c r="S3" s="200"/>
      <c r="T3" s="202"/>
      <c r="U3" s="17"/>
      <c r="V3" s="4"/>
      <c r="W3" s="17"/>
      <c r="X3" s="4"/>
      <c r="Y3" s="6"/>
      <c r="Z3" s="4"/>
      <c r="AA3" s="17"/>
      <c r="AB3" s="4"/>
      <c r="AC3" s="17"/>
      <c r="AD3" s="4"/>
      <c r="AE3" s="17"/>
      <c r="AF3" s="4"/>
      <c r="AG3" s="17"/>
      <c r="AH3" s="26"/>
    </row>
    <row r="4" spans="1:34" s="37" customFormat="1" ht="30.75" customHeight="1">
      <c r="A4" s="88" t="s">
        <v>15</v>
      </c>
      <c r="B4" s="106" t="s">
        <v>2</v>
      </c>
      <c r="C4" s="89" t="s">
        <v>24</v>
      </c>
      <c r="D4" s="74">
        <v>201.746276</v>
      </c>
      <c r="E4" s="74">
        <v>124</v>
      </c>
      <c r="F4" s="90">
        <f>ROUND(E4*D4,2)</f>
        <v>25016.54</v>
      </c>
      <c r="G4" s="74">
        <v>124</v>
      </c>
      <c r="H4" s="75">
        <f>ROUND(G4*D4,2)</f>
        <v>25016.54</v>
      </c>
      <c r="I4" s="74">
        <v>120</v>
      </c>
      <c r="J4" s="75">
        <f>ROUND(I4*D4,2)</f>
        <v>24209.55</v>
      </c>
      <c r="K4" s="74">
        <v>124</v>
      </c>
      <c r="L4" s="91">
        <f>ROUND(K4*D4,2)</f>
        <v>25016.54</v>
      </c>
      <c r="M4" s="74">
        <v>120</v>
      </c>
      <c r="N4" s="92">
        <f>ROUND(M4*D4,2)</f>
        <v>24209.55</v>
      </c>
      <c r="O4" s="74">
        <v>124</v>
      </c>
      <c r="P4" s="92">
        <f>ROUND(O4*D4,2)</f>
        <v>25016.54</v>
      </c>
      <c r="Q4" s="93">
        <f>E4+G4+I4+K4+M4+O4</f>
        <v>736</v>
      </c>
      <c r="R4" s="94">
        <f>F4+H4+J4+L4+N4+P4</f>
        <v>148485.26</v>
      </c>
      <c r="S4" s="34"/>
      <c r="T4" s="35"/>
      <c r="U4" s="1"/>
      <c r="V4" s="32"/>
      <c r="W4" s="7"/>
      <c r="X4" s="9"/>
      <c r="Y4" s="7"/>
      <c r="Z4" s="29"/>
      <c r="AA4" s="7"/>
      <c r="AB4" s="9"/>
      <c r="AC4" s="7"/>
      <c r="AD4" s="9"/>
      <c r="AE4" s="7"/>
      <c r="AF4" s="18"/>
      <c r="AG4" s="7"/>
      <c r="AH4" s="27"/>
    </row>
    <row r="5" spans="1:34" s="37" customFormat="1" ht="64.5" customHeight="1">
      <c r="A5" s="88" t="s">
        <v>14</v>
      </c>
      <c r="B5" s="106" t="s">
        <v>13</v>
      </c>
      <c r="C5" s="95" t="s">
        <v>82</v>
      </c>
      <c r="D5" s="74">
        <v>201.746276</v>
      </c>
      <c r="E5" s="74">
        <v>156</v>
      </c>
      <c r="F5" s="90">
        <f aca="true" t="shared" si="0" ref="F5:F18">ROUND(E5*D5,2)</f>
        <v>31472.42</v>
      </c>
      <c r="G5" s="74">
        <v>162</v>
      </c>
      <c r="H5" s="75">
        <f aca="true" t="shared" si="1" ref="H5:H18">ROUND(G5*D5,2)</f>
        <v>32682.9</v>
      </c>
      <c r="I5" s="74">
        <v>156</v>
      </c>
      <c r="J5" s="75">
        <f aca="true" t="shared" si="2" ref="J5:J18">ROUND(I5*D5,2)</f>
        <v>31472.42</v>
      </c>
      <c r="K5" s="74">
        <v>156</v>
      </c>
      <c r="L5" s="91">
        <f aca="true" t="shared" si="3" ref="L5:L18">ROUND(K5*D5,2)</f>
        <v>31472.42</v>
      </c>
      <c r="M5" s="74">
        <v>156</v>
      </c>
      <c r="N5" s="92">
        <f aca="true" t="shared" si="4" ref="N5:N18">ROUND(M5*D5,2)</f>
        <v>31472.42</v>
      </c>
      <c r="O5" s="74">
        <v>156</v>
      </c>
      <c r="P5" s="92">
        <f aca="true" t="shared" si="5" ref="P5:P18">ROUND(O5*D5,2)</f>
        <v>31472.42</v>
      </c>
      <c r="Q5" s="93">
        <f aca="true" t="shared" si="6" ref="Q5:Q18">E5+G5+I5+K5+M5+O5</f>
        <v>942</v>
      </c>
      <c r="R5" s="94">
        <f aca="true" t="shared" si="7" ref="R5:R18">F5+H5+J5+L5+N5+P5</f>
        <v>190045</v>
      </c>
      <c r="S5" s="38"/>
      <c r="T5" s="36"/>
      <c r="U5" s="1"/>
      <c r="V5" s="32"/>
      <c r="W5" s="7"/>
      <c r="X5" s="9"/>
      <c r="Y5" s="7"/>
      <c r="Z5" s="29"/>
      <c r="AA5" s="7"/>
      <c r="AB5" s="9"/>
      <c r="AC5" s="7"/>
      <c r="AD5" s="9"/>
      <c r="AE5" s="7"/>
      <c r="AF5" s="18"/>
      <c r="AG5" s="7"/>
      <c r="AH5" s="27"/>
    </row>
    <row r="6" spans="1:34" s="37" customFormat="1" ht="30.75" customHeight="1">
      <c r="A6" s="88" t="s">
        <v>16</v>
      </c>
      <c r="B6" s="106" t="s">
        <v>61</v>
      </c>
      <c r="C6" s="95" t="s">
        <v>23</v>
      </c>
      <c r="D6" s="74">
        <v>201.746276</v>
      </c>
      <c r="E6" s="74">
        <v>52</v>
      </c>
      <c r="F6" s="90">
        <f t="shared" si="0"/>
        <v>10490.81</v>
      </c>
      <c r="G6" s="74">
        <v>54</v>
      </c>
      <c r="H6" s="75">
        <v>10894.29</v>
      </c>
      <c r="I6" s="74">
        <v>52</v>
      </c>
      <c r="J6" s="75">
        <f t="shared" si="2"/>
        <v>10490.81</v>
      </c>
      <c r="K6" s="74">
        <v>52</v>
      </c>
      <c r="L6" s="91">
        <f t="shared" si="3"/>
        <v>10490.81</v>
      </c>
      <c r="M6" s="74">
        <v>52</v>
      </c>
      <c r="N6" s="92">
        <f t="shared" si="4"/>
        <v>10490.81</v>
      </c>
      <c r="O6" s="74">
        <v>52</v>
      </c>
      <c r="P6" s="92">
        <f t="shared" si="5"/>
        <v>10490.81</v>
      </c>
      <c r="Q6" s="93">
        <f t="shared" si="6"/>
        <v>314</v>
      </c>
      <c r="R6" s="94">
        <f t="shared" si="7"/>
        <v>63348.34</v>
      </c>
      <c r="S6" s="34"/>
      <c r="T6" s="36"/>
      <c r="U6" s="1"/>
      <c r="V6" s="32"/>
      <c r="W6" s="7"/>
      <c r="X6" s="9"/>
      <c r="Y6" s="7"/>
      <c r="Z6" s="29"/>
      <c r="AA6" s="7"/>
      <c r="AB6" s="9"/>
      <c r="AC6" s="7"/>
      <c r="AD6" s="9"/>
      <c r="AE6" s="7"/>
      <c r="AF6" s="18"/>
      <c r="AG6" s="7"/>
      <c r="AH6" s="27"/>
    </row>
    <row r="7" spans="1:34" s="37" customFormat="1" ht="29.25" customHeight="1">
      <c r="A7" s="88" t="s">
        <v>17</v>
      </c>
      <c r="B7" s="106" t="s">
        <v>7</v>
      </c>
      <c r="C7" s="95" t="s">
        <v>82</v>
      </c>
      <c r="D7" s="74">
        <v>201.746276</v>
      </c>
      <c r="E7" s="74">
        <v>176</v>
      </c>
      <c r="F7" s="90">
        <f t="shared" si="0"/>
        <v>35507.34</v>
      </c>
      <c r="G7" s="74">
        <v>178</v>
      </c>
      <c r="H7" s="75">
        <f t="shared" si="1"/>
        <v>35910.84</v>
      </c>
      <c r="I7" s="74">
        <v>172</v>
      </c>
      <c r="J7" s="75">
        <f t="shared" si="2"/>
        <v>34700.36</v>
      </c>
      <c r="K7" s="74">
        <v>176</v>
      </c>
      <c r="L7" s="91">
        <f t="shared" si="3"/>
        <v>35507.34</v>
      </c>
      <c r="M7" s="74">
        <v>172</v>
      </c>
      <c r="N7" s="92">
        <f t="shared" si="4"/>
        <v>34700.36</v>
      </c>
      <c r="O7" s="74">
        <v>176</v>
      </c>
      <c r="P7" s="92">
        <f t="shared" si="5"/>
        <v>35507.34</v>
      </c>
      <c r="Q7" s="93">
        <f t="shared" si="6"/>
        <v>1050</v>
      </c>
      <c r="R7" s="94">
        <f t="shared" si="7"/>
        <v>211833.58</v>
      </c>
      <c r="S7" s="34"/>
      <c r="T7" s="36"/>
      <c r="U7" s="1"/>
      <c r="V7" s="32"/>
      <c r="W7" s="7"/>
      <c r="X7" s="9"/>
      <c r="Y7" s="7"/>
      <c r="Z7" s="29"/>
      <c r="AA7" s="7"/>
      <c r="AB7" s="9"/>
      <c r="AC7" s="7"/>
      <c r="AD7" s="9"/>
      <c r="AE7" s="7"/>
      <c r="AF7" s="18"/>
      <c r="AG7" s="7"/>
      <c r="AH7" s="55"/>
    </row>
    <row r="8" spans="1:34" s="37" customFormat="1" ht="30.75" customHeight="1">
      <c r="A8" s="88" t="s">
        <v>18</v>
      </c>
      <c r="B8" s="106" t="s">
        <v>10</v>
      </c>
      <c r="C8" s="95" t="s">
        <v>57</v>
      </c>
      <c r="D8" s="74">
        <v>201.746276</v>
      </c>
      <c r="E8" s="74">
        <v>104</v>
      </c>
      <c r="F8" s="90">
        <f t="shared" si="0"/>
        <v>20981.61</v>
      </c>
      <c r="G8" s="74">
        <v>108</v>
      </c>
      <c r="H8" s="75">
        <f t="shared" si="1"/>
        <v>21788.6</v>
      </c>
      <c r="I8" s="74">
        <v>104</v>
      </c>
      <c r="J8" s="75">
        <f t="shared" si="2"/>
        <v>20981.61</v>
      </c>
      <c r="K8" s="74">
        <v>104</v>
      </c>
      <c r="L8" s="91">
        <f t="shared" si="3"/>
        <v>20981.61</v>
      </c>
      <c r="M8" s="74">
        <v>104</v>
      </c>
      <c r="N8" s="92">
        <f t="shared" si="4"/>
        <v>20981.61</v>
      </c>
      <c r="O8" s="74">
        <v>104</v>
      </c>
      <c r="P8" s="92">
        <f t="shared" si="5"/>
        <v>20981.61</v>
      </c>
      <c r="Q8" s="93">
        <f t="shared" si="6"/>
        <v>628</v>
      </c>
      <c r="R8" s="94">
        <f t="shared" si="7"/>
        <v>126696.65</v>
      </c>
      <c r="S8" s="38"/>
      <c r="T8" s="39"/>
      <c r="U8" s="1"/>
      <c r="V8" s="32"/>
      <c r="W8" s="7"/>
      <c r="X8" s="9"/>
      <c r="Y8" s="7"/>
      <c r="Z8" s="29"/>
      <c r="AA8" s="7"/>
      <c r="AB8" s="9"/>
      <c r="AC8" s="7"/>
      <c r="AD8" s="9"/>
      <c r="AE8" s="7"/>
      <c r="AF8" s="18"/>
      <c r="AG8" s="7"/>
      <c r="AH8" s="27"/>
    </row>
    <row r="9" spans="1:34" s="37" customFormat="1" ht="30.75" customHeight="1">
      <c r="A9" s="88" t="s">
        <v>19</v>
      </c>
      <c r="B9" s="106" t="s">
        <v>11</v>
      </c>
      <c r="C9" s="89" t="s">
        <v>77</v>
      </c>
      <c r="D9" s="74">
        <v>201.746276</v>
      </c>
      <c r="E9" s="74">
        <v>62</v>
      </c>
      <c r="F9" s="90">
        <f t="shared" si="0"/>
        <v>12508.27</v>
      </c>
      <c r="G9" s="74">
        <v>62</v>
      </c>
      <c r="H9" s="75">
        <f t="shared" si="1"/>
        <v>12508.27</v>
      </c>
      <c r="I9" s="74">
        <v>60</v>
      </c>
      <c r="J9" s="75">
        <f t="shared" si="2"/>
        <v>12104.78</v>
      </c>
      <c r="K9" s="74">
        <v>62</v>
      </c>
      <c r="L9" s="91">
        <f t="shared" si="3"/>
        <v>12508.27</v>
      </c>
      <c r="M9" s="74">
        <v>60</v>
      </c>
      <c r="N9" s="125">
        <v>12104.77</v>
      </c>
      <c r="O9" s="74">
        <v>62</v>
      </c>
      <c r="P9" s="92">
        <f t="shared" si="5"/>
        <v>12508.27</v>
      </c>
      <c r="Q9" s="93">
        <f t="shared" si="6"/>
        <v>368</v>
      </c>
      <c r="R9" s="94">
        <f t="shared" si="7"/>
        <v>74242.63</v>
      </c>
      <c r="S9" s="38"/>
      <c r="T9" s="53"/>
      <c r="U9" s="1"/>
      <c r="V9" s="32"/>
      <c r="W9" s="7"/>
      <c r="X9" s="9"/>
      <c r="Y9" s="7"/>
      <c r="Z9" s="29"/>
      <c r="AA9" s="7"/>
      <c r="AB9" s="9"/>
      <c r="AC9" s="7"/>
      <c r="AD9" s="9"/>
      <c r="AE9" s="7"/>
      <c r="AF9" s="18"/>
      <c r="AG9" s="7"/>
      <c r="AH9" s="55"/>
    </row>
    <row r="10" spans="1:34" s="37" customFormat="1" ht="46.5" customHeight="1">
      <c r="A10" s="88" t="s">
        <v>20</v>
      </c>
      <c r="B10" s="106" t="s">
        <v>3</v>
      </c>
      <c r="C10" s="95" t="s">
        <v>38</v>
      </c>
      <c r="D10" s="74">
        <v>201.746276</v>
      </c>
      <c r="E10" s="74">
        <v>52</v>
      </c>
      <c r="F10" s="90">
        <f t="shared" si="0"/>
        <v>10490.81</v>
      </c>
      <c r="G10" s="74">
        <v>54</v>
      </c>
      <c r="H10" s="75">
        <v>10894.29</v>
      </c>
      <c r="I10" s="74">
        <v>52</v>
      </c>
      <c r="J10" s="75">
        <f t="shared" si="2"/>
        <v>10490.81</v>
      </c>
      <c r="K10" s="74">
        <v>52</v>
      </c>
      <c r="L10" s="91">
        <f t="shared" si="3"/>
        <v>10490.81</v>
      </c>
      <c r="M10" s="74">
        <v>52</v>
      </c>
      <c r="N10" s="92">
        <f t="shared" si="4"/>
        <v>10490.81</v>
      </c>
      <c r="O10" s="74">
        <v>52</v>
      </c>
      <c r="P10" s="92">
        <f t="shared" si="5"/>
        <v>10490.81</v>
      </c>
      <c r="Q10" s="93">
        <f t="shared" si="6"/>
        <v>314</v>
      </c>
      <c r="R10" s="94">
        <f t="shared" si="7"/>
        <v>63348.34</v>
      </c>
      <c r="S10" s="34"/>
      <c r="T10" s="39"/>
      <c r="U10" s="1"/>
      <c r="V10" s="32"/>
      <c r="W10" s="7"/>
      <c r="X10" s="9"/>
      <c r="Y10" s="7"/>
      <c r="Z10" s="29"/>
      <c r="AA10" s="7"/>
      <c r="AB10" s="9"/>
      <c r="AC10" s="7"/>
      <c r="AD10" s="9"/>
      <c r="AE10" s="7"/>
      <c r="AF10" s="18"/>
      <c r="AG10" s="7"/>
      <c r="AH10" s="27"/>
    </row>
    <row r="11" spans="1:34" s="37" customFormat="1" ht="45.75" customHeight="1">
      <c r="A11" s="88" t="s">
        <v>21</v>
      </c>
      <c r="B11" s="106" t="s">
        <v>58</v>
      </c>
      <c r="C11" s="95" t="s">
        <v>23</v>
      </c>
      <c r="D11" s="74">
        <v>201.746276</v>
      </c>
      <c r="E11" s="74">
        <v>124</v>
      </c>
      <c r="F11" s="90">
        <f t="shared" si="0"/>
        <v>25016.54</v>
      </c>
      <c r="G11" s="74">
        <v>124</v>
      </c>
      <c r="H11" s="75">
        <f t="shared" si="1"/>
        <v>25016.54</v>
      </c>
      <c r="I11" s="74">
        <v>120</v>
      </c>
      <c r="J11" s="75">
        <f t="shared" si="2"/>
        <v>24209.55</v>
      </c>
      <c r="K11" s="74">
        <v>124</v>
      </c>
      <c r="L11" s="91">
        <f t="shared" si="3"/>
        <v>25016.54</v>
      </c>
      <c r="M11" s="74">
        <v>120</v>
      </c>
      <c r="N11" s="92">
        <f t="shared" si="4"/>
        <v>24209.55</v>
      </c>
      <c r="O11" s="74">
        <v>124</v>
      </c>
      <c r="P11" s="92">
        <f t="shared" si="5"/>
        <v>25016.54</v>
      </c>
      <c r="Q11" s="93">
        <f t="shared" si="6"/>
        <v>736</v>
      </c>
      <c r="R11" s="94">
        <f t="shared" si="7"/>
        <v>148485.26</v>
      </c>
      <c r="S11" s="34"/>
      <c r="T11" s="36"/>
      <c r="U11" s="1"/>
      <c r="V11" s="32"/>
      <c r="W11" s="7"/>
      <c r="X11" s="9"/>
      <c r="Y11" s="7"/>
      <c r="Z11" s="29"/>
      <c r="AA11" s="7"/>
      <c r="AB11" s="9"/>
      <c r="AC11" s="7"/>
      <c r="AD11" s="9"/>
      <c r="AE11" s="7"/>
      <c r="AF11" s="18"/>
      <c r="AG11" s="7"/>
      <c r="AH11" s="27"/>
    </row>
    <row r="12" spans="1:34" s="37" customFormat="1" ht="46.5" customHeight="1">
      <c r="A12" s="88">
        <v>9</v>
      </c>
      <c r="B12" s="106" t="s">
        <v>59</v>
      </c>
      <c r="C12" s="95" t="s">
        <v>57</v>
      </c>
      <c r="D12" s="74">
        <v>201.746276</v>
      </c>
      <c r="E12" s="74">
        <v>140</v>
      </c>
      <c r="F12" s="90">
        <f t="shared" si="0"/>
        <v>28244.48</v>
      </c>
      <c r="G12" s="74">
        <v>143</v>
      </c>
      <c r="H12" s="75">
        <f t="shared" si="1"/>
        <v>28849.72</v>
      </c>
      <c r="I12" s="74">
        <v>138</v>
      </c>
      <c r="J12" s="75">
        <v>27840.98</v>
      </c>
      <c r="K12" s="74">
        <v>140</v>
      </c>
      <c r="L12" s="91">
        <f t="shared" si="3"/>
        <v>28244.48</v>
      </c>
      <c r="M12" s="74">
        <v>138</v>
      </c>
      <c r="N12" s="92">
        <v>27840.98</v>
      </c>
      <c r="O12" s="74">
        <v>140</v>
      </c>
      <c r="P12" s="92">
        <f t="shared" si="5"/>
        <v>28244.48</v>
      </c>
      <c r="Q12" s="93">
        <f t="shared" si="6"/>
        <v>839</v>
      </c>
      <c r="R12" s="94">
        <f t="shared" si="7"/>
        <v>169265.12</v>
      </c>
      <c r="S12" s="34"/>
      <c r="T12" s="39"/>
      <c r="U12" s="1"/>
      <c r="V12" s="32"/>
      <c r="W12" s="7"/>
      <c r="X12" s="9"/>
      <c r="Y12" s="7"/>
      <c r="Z12" s="29"/>
      <c r="AA12" s="7"/>
      <c r="AB12" s="9"/>
      <c r="AC12" s="7"/>
      <c r="AD12" s="9"/>
      <c r="AE12" s="7"/>
      <c r="AF12" s="18"/>
      <c r="AG12" s="7"/>
      <c r="AH12" s="27"/>
    </row>
    <row r="13" spans="1:34" s="37" customFormat="1" ht="31.5" customHeight="1">
      <c r="A13" s="88">
        <v>10</v>
      </c>
      <c r="B13" s="106" t="s">
        <v>4</v>
      </c>
      <c r="C13" s="89" t="s">
        <v>24</v>
      </c>
      <c r="D13" s="74">
        <v>201.746276</v>
      </c>
      <c r="E13" s="74">
        <v>156</v>
      </c>
      <c r="F13" s="90">
        <f t="shared" si="0"/>
        <v>31472.42</v>
      </c>
      <c r="G13" s="74">
        <v>162</v>
      </c>
      <c r="H13" s="75">
        <f t="shared" si="1"/>
        <v>32682.9</v>
      </c>
      <c r="I13" s="74">
        <v>156</v>
      </c>
      <c r="J13" s="75">
        <f t="shared" si="2"/>
        <v>31472.42</v>
      </c>
      <c r="K13" s="74">
        <v>156</v>
      </c>
      <c r="L13" s="91">
        <f t="shared" si="3"/>
        <v>31472.42</v>
      </c>
      <c r="M13" s="74">
        <v>104</v>
      </c>
      <c r="N13" s="92">
        <f t="shared" si="4"/>
        <v>20981.61</v>
      </c>
      <c r="O13" s="74">
        <v>104</v>
      </c>
      <c r="P13" s="92">
        <f t="shared" si="5"/>
        <v>20981.61</v>
      </c>
      <c r="Q13" s="93">
        <f t="shared" si="6"/>
        <v>838</v>
      </c>
      <c r="R13" s="94">
        <f t="shared" si="7"/>
        <v>169063.38</v>
      </c>
      <c r="S13" s="34"/>
      <c r="T13" s="35"/>
      <c r="U13" s="1"/>
      <c r="V13" s="32"/>
      <c r="W13" s="7"/>
      <c r="X13" s="9"/>
      <c r="Y13" s="7"/>
      <c r="Z13" s="29"/>
      <c r="AA13" s="7"/>
      <c r="AB13" s="9"/>
      <c r="AC13" s="7"/>
      <c r="AD13" s="9"/>
      <c r="AE13" s="7"/>
      <c r="AF13" s="18"/>
      <c r="AG13" s="7"/>
      <c r="AH13" s="55"/>
    </row>
    <row r="14" spans="1:34" s="37" customFormat="1" ht="45" customHeight="1">
      <c r="A14" s="88">
        <v>11</v>
      </c>
      <c r="B14" s="106" t="s">
        <v>5</v>
      </c>
      <c r="C14" s="89" t="s">
        <v>78</v>
      </c>
      <c r="D14" s="74">
        <v>201.746276</v>
      </c>
      <c r="E14" s="74">
        <v>62</v>
      </c>
      <c r="F14" s="90">
        <f t="shared" si="0"/>
        <v>12508.27</v>
      </c>
      <c r="G14" s="74">
        <v>62</v>
      </c>
      <c r="H14" s="75">
        <f t="shared" si="1"/>
        <v>12508.27</v>
      </c>
      <c r="I14" s="74">
        <v>60</v>
      </c>
      <c r="J14" s="75">
        <v>12104.77</v>
      </c>
      <c r="K14" s="74">
        <v>62</v>
      </c>
      <c r="L14" s="91">
        <f t="shared" si="3"/>
        <v>12508.27</v>
      </c>
      <c r="M14" s="74">
        <v>60</v>
      </c>
      <c r="N14" s="92">
        <v>12104.77</v>
      </c>
      <c r="O14" s="74">
        <v>62</v>
      </c>
      <c r="P14" s="92">
        <f t="shared" si="5"/>
        <v>12508.27</v>
      </c>
      <c r="Q14" s="93">
        <f t="shared" si="6"/>
        <v>368</v>
      </c>
      <c r="R14" s="94">
        <f t="shared" si="7"/>
        <v>74242.62</v>
      </c>
      <c r="S14" s="38"/>
      <c r="T14" s="53"/>
      <c r="U14" s="1"/>
      <c r="V14" s="32"/>
      <c r="W14" s="7"/>
      <c r="X14" s="9"/>
      <c r="Y14" s="7"/>
      <c r="Z14" s="29"/>
      <c r="AA14" s="7"/>
      <c r="AB14" s="9"/>
      <c r="AC14" s="7"/>
      <c r="AD14" s="9"/>
      <c r="AE14" s="7"/>
      <c r="AF14" s="18"/>
      <c r="AG14" s="7"/>
      <c r="AH14" s="55"/>
    </row>
    <row r="15" spans="1:34" s="37" customFormat="1" ht="45.75" customHeight="1">
      <c r="A15" s="96">
        <v>12</v>
      </c>
      <c r="B15" s="106" t="s">
        <v>12</v>
      </c>
      <c r="C15" s="89" t="s">
        <v>24</v>
      </c>
      <c r="D15" s="74">
        <v>201.746276</v>
      </c>
      <c r="E15" s="74">
        <v>52</v>
      </c>
      <c r="F15" s="90">
        <f t="shared" si="0"/>
        <v>10490.81</v>
      </c>
      <c r="G15" s="74">
        <v>54</v>
      </c>
      <c r="H15" s="75">
        <v>10894.29</v>
      </c>
      <c r="I15" s="77">
        <v>52</v>
      </c>
      <c r="J15" s="75">
        <f t="shared" si="2"/>
        <v>10490.81</v>
      </c>
      <c r="K15" s="74">
        <v>52</v>
      </c>
      <c r="L15" s="91">
        <f t="shared" si="3"/>
        <v>10490.81</v>
      </c>
      <c r="M15" s="74">
        <v>52</v>
      </c>
      <c r="N15" s="92">
        <f t="shared" si="4"/>
        <v>10490.81</v>
      </c>
      <c r="O15" s="74">
        <v>52</v>
      </c>
      <c r="P15" s="92">
        <f t="shared" si="5"/>
        <v>10490.81</v>
      </c>
      <c r="Q15" s="93">
        <f t="shared" si="6"/>
        <v>314</v>
      </c>
      <c r="R15" s="94">
        <f t="shared" si="7"/>
        <v>63348.34</v>
      </c>
      <c r="S15" s="38"/>
      <c r="T15" s="35"/>
      <c r="U15" s="1"/>
      <c r="V15" s="32"/>
      <c r="W15" s="7"/>
      <c r="X15" s="9"/>
      <c r="Y15" s="7"/>
      <c r="Z15" s="29"/>
      <c r="AA15" s="7"/>
      <c r="AB15" s="9"/>
      <c r="AC15" s="7"/>
      <c r="AD15" s="9"/>
      <c r="AE15" s="7"/>
      <c r="AF15" s="18"/>
      <c r="AG15" s="7"/>
      <c r="AH15" s="55"/>
    </row>
    <row r="16" spans="1:34" s="37" customFormat="1" ht="45.75" customHeight="1">
      <c r="A16" s="96">
        <v>13</v>
      </c>
      <c r="B16" s="106" t="s">
        <v>60</v>
      </c>
      <c r="C16" s="95" t="s">
        <v>57</v>
      </c>
      <c r="D16" s="74">
        <v>201.746276</v>
      </c>
      <c r="E16" s="74">
        <v>124</v>
      </c>
      <c r="F16" s="90">
        <f t="shared" si="0"/>
        <v>25016.54</v>
      </c>
      <c r="G16" s="74">
        <v>124</v>
      </c>
      <c r="H16" s="75">
        <f t="shared" si="1"/>
        <v>25016.54</v>
      </c>
      <c r="I16" s="77">
        <v>120</v>
      </c>
      <c r="J16" s="75">
        <f t="shared" si="2"/>
        <v>24209.55</v>
      </c>
      <c r="K16" s="74">
        <v>124</v>
      </c>
      <c r="L16" s="91">
        <f t="shared" si="3"/>
        <v>25016.54</v>
      </c>
      <c r="M16" s="74">
        <v>120</v>
      </c>
      <c r="N16" s="92">
        <f t="shared" si="4"/>
        <v>24209.55</v>
      </c>
      <c r="O16" s="74">
        <v>124</v>
      </c>
      <c r="P16" s="92">
        <f t="shared" si="5"/>
        <v>25016.54</v>
      </c>
      <c r="Q16" s="93">
        <f t="shared" si="6"/>
        <v>736</v>
      </c>
      <c r="R16" s="94">
        <f t="shared" si="7"/>
        <v>148485.26</v>
      </c>
      <c r="S16" s="34"/>
      <c r="T16" s="39"/>
      <c r="U16" s="1"/>
      <c r="V16" s="32"/>
      <c r="W16" s="7"/>
      <c r="X16" s="9"/>
      <c r="Y16" s="7"/>
      <c r="Z16" s="29"/>
      <c r="AA16" s="7"/>
      <c r="AB16" s="9"/>
      <c r="AC16" s="7"/>
      <c r="AD16" s="9"/>
      <c r="AE16" s="7"/>
      <c r="AF16" s="18"/>
      <c r="AG16" s="7"/>
      <c r="AH16" s="55"/>
    </row>
    <row r="17" spans="1:34" s="37" customFormat="1" ht="31.5" customHeight="1">
      <c r="A17" s="96">
        <v>14</v>
      </c>
      <c r="B17" s="107" t="s">
        <v>8</v>
      </c>
      <c r="C17" s="95" t="s">
        <v>38</v>
      </c>
      <c r="D17" s="74">
        <v>201.746276</v>
      </c>
      <c r="E17" s="74">
        <v>192</v>
      </c>
      <c r="F17" s="90">
        <f t="shared" si="0"/>
        <v>38735.28</v>
      </c>
      <c r="G17" s="77">
        <v>200</v>
      </c>
      <c r="H17" s="75">
        <f t="shared" si="1"/>
        <v>40349.26</v>
      </c>
      <c r="I17" s="77">
        <v>184</v>
      </c>
      <c r="J17" s="75">
        <f t="shared" si="2"/>
        <v>37121.31</v>
      </c>
      <c r="K17" s="74">
        <v>200</v>
      </c>
      <c r="L17" s="91">
        <f t="shared" si="3"/>
        <v>40349.26</v>
      </c>
      <c r="M17" s="74">
        <v>0</v>
      </c>
      <c r="N17" s="92">
        <f t="shared" si="4"/>
        <v>0</v>
      </c>
      <c r="O17" s="74">
        <v>0</v>
      </c>
      <c r="P17" s="92">
        <f t="shared" si="5"/>
        <v>0</v>
      </c>
      <c r="Q17" s="93">
        <f t="shared" si="6"/>
        <v>776</v>
      </c>
      <c r="R17" s="94">
        <f t="shared" si="7"/>
        <v>156555.11</v>
      </c>
      <c r="S17" s="40"/>
      <c r="T17" s="39"/>
      <c r="U17" s="1"/>
      <c r="V17" s="32"/>
      <c r="W17" s="7"/>
      <c r="X17" s="9"/>
      <c r="Y17" s="7"/>
      <c r="Z17" s="29"/>
      <c r="AA17" s="7"/>
      <c r="AB17" s="9"/>
      <c r="AC17" s="7"/>
      <c r="AD17" s="9"/>
      <c r="AE17" s="7"/>
      <c r="AF17" s="18"/>
      <c r="AG17" s="7"/>
      <c r="AH17" s="27"/>
    </row>
    <row r="18" spans="1:34" s="37" customFormat="1" ht="30" customHeight="1">
      <c r="A18" s="96">
        <v>15</v>
      </c>
      <c r="B18" s="107" t="s">
        <v>9</v>
      </c>
      <c r="C18" s="97" t="s">
        <v>23</v>
      </c>
      <c r="D18" s="74">
        <v>201.746276</v>
      </c>
      <c r="E18" s="74">
        <v>192</v>
      </c>
      <c r="F18" s="90">
        <f t="shared" si="0"/>
        <v>38735.28</v>
      </c>
      <c r="G18" s="77">
        <v>200</v>
      </c>
      <c r="H18" s="75">
        <f t="shared" si="1"/>
        <v>40349.26</v>
      </c>
      <c r="I18" s="77">
        <v>184</v>
      </c>
      <c r="J18" s="75">
        <f t="shared" si="2"/>
        <v>37121.31</v>
      </c>
      <c r="K18" s="74">
        <v>200</v>
      </c>
      <c r="L18" s="91">
        <f t="shared" si="3"/>
        <v>40349.26</v>
      </c>
      <c r="M18" s="74">
        <v>0</v>
      </c>
      <c r="N18" s="92">
        <f t="shared" si="4"/>
        <v>0</v>
      </c>
      <c r="O18" s="74">
        <v>0</v>
      </c>
      <c r="P18" s="92">
        <f t="shared" si="5"/>
        <v>0</v>
      </c>
      <c r="Q18" s="93">
        <f t="shared" si="6"/>
        <v>776</v>
      </c>
      <c r="R18" s="94">
        <f t="shared" si="7"/>
        <v>156555.11</v>
      </c>
      <c r="S18" s="40"/>
      <c r="T18" s="41"/>
      <c r="U18" s="1"/>
      <c r="V18" s="32"/>
      <c r="W18" s="7"/>
      <c r="X18" s="9"/>
      <c r="Y18" s="7"/>
      <c r="Z18" s="29"/>
      <c r="AA18" s="7"/>
      <c r="AB18" s="9"/>
      <c r="AC18" s="7"/>
      <c r="AD18" s="9"/>
      <c r="AE18" s="7"/>
      <c r="AF18" s="18"/>
      <c r="AG18" s="7"/>
      <c r="AH18" s="27"/>
    </row>
    <row r="19" spans="1:34" ht="3" customHeight="1" hidden="1">
      <c r="A19" s="76"/>
      <c r="B19" s="69"/>
      <c r="C19" s="77"/>
      <c r="D19" s="74">
        <v>71.9043293975</v>
      </c>
      <c r="E19" s="74">
        <f>C19*D19</f>
        <v>0</v>
      </c>
      <c r="F19" s="78"/>
      <c r="G19" s="77"/>
      <c r="H19" s="75"/>
      <c r="I19" s="77"/>
      <c r="J19" s="75">
        <f>I19*D19</f>
        <v>0</v>
      </c>
      <c r="K19" s="74"/>
      <c r="L19" s="91"/>
      <c r="M19" s="98"/>
      <c r="N19" s="85"/>
      <c r="O19" s="98"/>
      <c r="P19" s="84"/>
      <c r="Q19" s="99"/>
      <c r="R19" s="100"/>
      <c r="S19" s="18"/>
      <c r="T19" s="18"/>
      <c r="U19" s="18"/>
      <c r="V19" s="18"/>
      <c r="W19" s="7"/>
      <c r="X19" s="9"/>
      <c r="Y19" s="7"/>
      <c r="Z19" s="29"/>
      <c r="AA19" s="7"/>
      <c r="AB19" s="9"/>
      <c r="AC19" s="7"/>
      <c r="AD19" s="9"/>
      <c r="AE19" s="7"/>
      <c r="AF19" s="18"/>
      <c r="AG19" s="7"/>
      <c r="AH19" s="27"/>
    </row>
    <row r="20" spans="1:34" s="13" customFormat="1" ht="15" thickBot="1">
      <c r="A20" s="79"/>
      <c r="B20" s="80" t="s">
        <v>6</v>
      </c>
      <c r="C20" s="81"/>
      <c r="D20" s="81"/>
      <c r="E20" s="81">
        <f aca="true" t="shared" si="8" ref="E20:R20">SUM(E4:E19)</f>
        <v>1768</v>
      </c>
      <c r="F20" s="101">
        <f t="shared" si="8"/>
        <v>356687.42</v>
      </c>
      <c r="G20" s="128">
        <f t="shared" si="8"/>
        <v>1811</v>
      </c>
      <c r="H20" s="101">
        <f t="shared" si="8"/>
        <v>365362.51</v>
      </c>
      <c r="I20" s="128">
        <f t="shared" si="8"/>
        <v>1730</v>
      </c>
      <c r="J20" s="101">
        <f t="shared" si="8"/>
        <v>349021.04</v>
      </c>
      <c r="K20" s="128">
        <f t="shared" si="8"/>
        <v>1784</v>
      </c>
      <c r="L20" s="101">
        <f t="shared" si="8"/>
        <v>359915.38</v>
      </c>
      <c r="M20" s="128">
        <f t="shared" si="8"/>
        <v>1310</v>
      </c>
      <c r="N20" s="101">
        <f t="shared" si="8"/>
        <v>264287.6</v>
      </c>
      <c r="O20" s="128">
        <f t="shared" si="8"/>
        <v>1332</v>
      </c>
      <c r="P20" s="101">
        <f t="shared" si="8"/>
        <v>268726.05</v>
      </c>
      <c r="Q20" s="128">
        <f t="shared" si="8"/>
        <v>9735</v>
      </c>
      <c r="R20" s="101">
        <f t="shared" si="8"/>
        <v>1964000</v>
      </c>
      <c r="S20" s="28"/>
      <c r="T20" s="28"/>
      <c r="U20" s="28"/>
      <c r="V20" s="28"/>
      <c r="W20" s="14"/>
      <c r="X20" s="67"/>
      <c r="Y20" s="54"/>
      <c r="Z20" s="68"/>
      <c r="AA20" s="14"/>
      <c r="AB20" s="67"/>
      <c r="AC20" s="14"/>
      <c r="AD20" s="15"/>
      <c r="AE20" s="14"/>
      <c r="AF20" s="28"/>
      <c r="AG20" s="14"/>
      <c r="AH20" s="27"/>
    </row>
    <row r="21" spans="1:34" ht="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102"/>
      <c r="N21" s="83"/>
      <c r="O21" s="102"/>
      <c r="P21" s="83"/>
      <c r="Q21" s="102"/>
      <c r="R21" s="83"/>
      <c r="Y21" s="43"/>
      <c r="Z21" s="44"/>
      <c r="AA21" s="42"/>
      <c r="AB21" s="45"/>
      <c r="AC21" s="42"/>
      <c r="AD21" s="46"/>
      <c r="AE21" s="42"/>
      <c r="AF21" s="47"/>
      <c r="AG21" s="42"/>
      <c r="AH21" s="48"/>
    </row>
    <row r="22" spans="1:34" ht="20.25" customHeight="1">
      <c r="A22" s="83"/>
      <c r="B22" s="206" t="s">
        <v>91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  <row r="23" spans="2:35" ht="15">
      <c r="B23" s="51"/>
      <c r="R23" s="52"/>
      <c r="S23" s="51"/>
      <c r="AI23" s="52"/>
    </row>
    <row r="24" spans="2:19" ht="12.75">
      <c r="B24" s="51"/>
      <c r="S24" s="51"/>
    </row>
  </sheetData>
  <sheetProtection/>
  <mergeCells count="25">
    <mergeCell ref="S2:S3"/>
    <mergeCell ref="T2:T3"/>
    <mergeCell ref="O2:P2"/>
    <mergeCell ref="U2:V2"/>
    <mergeCell ref="Q2:R2"/>
    <mergeCell ref="AF1:AH1"/>
    <mergeCell ref="B22:R22"/>
    <mergeCell ref="S22:AH22"/>
    <mergeCell ref="W2:X2"/>
    <mergeCell ref="Y2:Z2"/>
    <mergeCell ref="AA2:AB2"/>
    <mergeCell ref="AC2:AD2"/>
    <mergeCell ref="AE2:AF2"/>
    <mergeCell ref="AG2:AH2"/>
    <mergeCell ref="K2:L2"/>
    <mergeCell ref="M2:N2"/>
    <mergeCell ref="A1:N1"/>
    <mergeCell ref="P1:R1"/>
    <mergeCell ref="A2:A3"/>
    <mergeCell ref="B2:B3"/>
    <mergeCell ref="C2:C3"/>
    <mergeCell ref="D2:D3"/>
    <mergeCell ref="E2:F2"/>
    <mergeCell ref="G2:H2"/>
    <mergeCell ref="I2:J2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2023-07-17T06:21:52Z</cp:lastPrinted>
  <dcterms:created xsi:type="dcterms:W3CDTF">1996-10-08T23:32:33Z</dcterms:created>
  <dcterms:modified xsi:type="dcterms:W3CDTF">2023-07-26T14:01:45Z</dcterms:modified>
  <cp:category/>
  <cp:version/>
  <cp:contentType/>
  <cp:contentStatus/>
</cp:coreProperties>
</file>