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 Зміни ФінПлан  12.06.2023 " sheetId="1" r:id="rId1"/>
    <sheet name="  ФінПлан  01.01.2023" sheetId="2" r:id="rId2"/>
  </sheets>
  <definedNames>
    <definedName name="_xlnm.Print_Area" localSheetId="1">'  ФінПлан  01.01.2023'!$A$1:$L$294</definedName>
    <definedName name="_xlnm.Print_Area" localSheetId="0">' Зміни ФінПлан  12.06.2023 '!$A$1:$L$239</definedName>
  </definedNames>
  <calcPr fullCalcOnLoad="1" refMode="R1C1"/>
</workbook>
</file>

<file path=xl/sharedStrings.xml><?xml version="1.0" encoding="utf-8"?>
<sst xmlns="http://schemas.openxmlformats.org/spreadsheetml/2006/main" count="954" uniqueCount="464">
  <si>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</si>
  <si>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</si>
  <si>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</si>
  <si>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</si>
  <si>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</si>
  <si>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</si>
  <si>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</si>
  <si>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</si>
  <si>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</si>
  <si>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</si>
  <si>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</si>
  <si>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</si>
  <si>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</si>
  <si>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</si>
  <si>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</si>
  <si>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</si>
  <si>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</si>
  <si>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</si>
  <si>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</si>
  <si>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</si>
  <si>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</si>
  <si>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</si>
  <si>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</si>
  <si>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</si>
  <si>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</si>
  <si>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</si>
  <si>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</si>
  <si>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</si>
  <si>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</si>
  <si>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</si>
  <si>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</si>
  <si>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</si>
  <si>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</si>
  <si>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</si>
  <si>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</si>
  <si>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</si>
  <si>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</si>
  <si>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</si>
  <si>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</si>
  <si>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</si>
  <si>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</si>
  <si>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</si>
  <si>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</si>
  <si>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</si>
  <si>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</si>
  <si>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</si>
  <si>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</si>
  <si>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</si>
  <si>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</si>
  <si>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</si>
  <si>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</si>
  <si>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</si>
  <si>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</si>
  <si>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</si>
  <si>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</si>
  <si>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</si>
  <si>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</si>
  <si>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</si>
  <si>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</si>
  <si>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</si>
  <si>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</si>
  <si>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</si>
  <si>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</si>
  <si>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</si>
  <si>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</si>
  <si>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</si>
  <si>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</si>
  <si>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</si>
  <si>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</si>
  <si>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</si>
  <si>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</si>
  <si>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</si>
  <si>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</si>
  <si>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</si>
  <si>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</si>
  <si>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</si>
  <si>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</si>
  <si>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</si>
  <si>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</si>
  <si>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</si>
  <si>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</si>
  <si>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</si>
  <si>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</si>
  <si>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</si>
  <si>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</si>
  <si>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</si>
  <si>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</si>
  <si>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</si>
  <si>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</si>
  <si>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</si>
  <si>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</si>
  <si>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</si>
  <si>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</si>
  <si>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</si>
  <si>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</si>
  <si>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</si>
  <si>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</si>
  <si>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</si>
  <si>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</si>
  <si>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</si>
  <si>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</si>
  <si>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</si>
  <si>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</si>
  <si>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</si>
  <si>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</si>
  <si>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</si>
  <si>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</si>
  <si>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</si>
  <si>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</si>
  <si>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</si>
  <si>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</si>
  <si>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</si>
  <si>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</si>
  <si>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</si>
  <si>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</si>
  <si>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</si>
  <si>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</si>
  <si>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</si>
  <si>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</si>
  <si>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</si>
  <si>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</si>
  <si>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</si>
  <si>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</si>
  <si>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</si>
  <si>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</si>
  <si>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</si>
  <si>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</si>
  <si>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</si>
  <si>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</si>
  <si>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</si>
  <si>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</si>
  <si>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</si>
  <si>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</si>
  <si>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</si>
  <si>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</si>
  <si>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</si>
  <si>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</si>
  <si>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</si>
  <si>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</si>
  <si>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</si>
  <si>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</si>
  <si>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</si>
  <si>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</si>
  <si>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</si>
  <si>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</si>
  <si>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</si>
  <si>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</si>
  <si>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</si>
  <si>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</si>
  <si>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</si>
  <si>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</si>
  <si>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</si>
  <si>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</si>
  <si>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</si>
  <si>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</si>
  <si>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</si>
  <si>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</si>
  <si>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</si>
  <si>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</si>
  <si>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</si>
  <si>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</si>
  <si>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</si>
  <si>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</si>
  <si>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</si>
  <si>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</si>
  <si>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</si>
  <si>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</si>
  <si>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</si>
  <si>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</si>
  <si>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</si>
  <si>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</si>
  <si>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</si>
  <si>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</si>
  <si>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</si>
  <si>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</si>
  <si>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</si>
  <si>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</si>
  <si>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</si>
  <si>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</si>
  <si>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</si>
  <si>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</si>
  <si>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</si>
  <si>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</si>
  <si>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</si>
  <si>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</si>
  <si>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</si>
  <si>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</si>
  <si>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</si>
  <si>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</si>
  <si>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</si>
  <si>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</si>
  <si>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</si>
  <si>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</si>
  <si>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</si>
  <si>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</si>
  <si>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</si>
  <si>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</si>
  <si>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</si>
  <si>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</si>
  <si>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</si>
  <si>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</si>
  <si>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</si>
  <si>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</si>
  <si>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</si>
  <si>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</si>
  <si>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</si>
  <si>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</si>
  <si>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</si>
  <si>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</si>
  <si>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</si>
  <si>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</si>
  <si>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>Інші  видатки "Промінь надії"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</si>
  <si>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</si>
  <si>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</si>
  <si>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</si>
  <si>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</si>
  <si>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</si>
  <si>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</si>
  <si>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</si>
  <si>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</si>
  <si>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</si>
  <si>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</si>
  <si>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</si>
  <si>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</si>
  <si>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</si>
  <si>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</si>
  <si>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</si>
  <si>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</si>
  <si>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</si>
  <si>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</si>
  <si>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</si>
  <si>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</si>
  <si>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</si>
  <si>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</si>
  <si>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</si>
  <si>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</si>
  <si>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</si>
  <si>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</si>
  <si>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</si>
  <si>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</si>
  <si>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</si>
  <si>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придбання автомобіля для амбулаторій</t>
  </si>
  <si>
    <t>придбання комплектів меблів для лікарів</t>
  </si>
  <si>
    <t>1110.11.3</t>
  </si>
  <si>
    <t>придбання медичних картотек</t>
  </si>
  <si>
    <t>столи лабораторні (6 шт)</t>
  </si>
  <si>
    <t>капітальний ремонт приміщень 3 - го поверху дитячої поліклініки</t>
  </si>
  <si>
    <t>компютерна техніка</t>
  </si>
  <si>
    <t>автомобіль</t>
  </si>
  <si>
    <t>дефибрилятор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</si>
  <si>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</si>
  <si>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</si>
  <si>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</si>
  <si>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</si>
  <si>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</si>
  <si>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</si>
  <si>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</si>
  <si>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</si>
  <si>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>доплата за придбаний автомобіль</t>
  </si>
  <si>
    <t>монітор пацієнта для ендоскопії</t>
  </si>
  <si>
    <t>аналізатор біохімічний (борг за 2020 рік)</t>
  </si>
  <si>
    <t>капітальний ремонт приміщень 1 - го поверху дитячої поліклініки (борг за 2020 рік)</t>
  </si>
  <si>
    <t>придбання УЗД апарату ( вартість 4399,7 тис. грн борг 2020 рік)</t>
  </si>
  <si>
    <r>
      <t>придбання комп</t>
    </r>
    <r>
      <rPr>
        <sz val="14"/>
        <rFont val="Arial"/>
        <family val="2"/>
      </rPr>
      <t>'</t>
    </r>
    <r>
      <rPr>
        <i/>
        <sz val="14"/>
        <rFont val="Times New Roman"/>
        <family val="1"/>
      </rPr>
      <t>ютерної техніки, сервер</t>
    </r>
  </si>
  <si>
    <t>стенди, пожежний пост</t>
  </si>
  <si>
    <t>газовий котел с.Голинь</t>
  </si>
  <si>
    <t>пандус с.Мислів</t>
  </si>
  <si>
    <t>обігрівачі електричні</t>
  </si>
  <si>
    <t>медичне обладнання</t>
  </si>
  <si>
    <t>ваги</t>
  </si>
  <si>
    <t>побутова техніка</t>
  </si>
  <si>
    <t>дерматоскоп</t>
  </si>
  <si>
    <t>меблі</t>
  </si>
  <si>
    <t>капітальний ремонт  приміщень АЗПСМ с. Голинь</t>
  </si>
  <si>
    <t>капітальний ремонт приміщень 4 - го поверху дитячої поліклініки</t>
  </si>
  <si>
    <t>капітальний ремонт покрівлі дитячої поліклініки</t>
  </si>
  <si>
    <t xml:space="preserve">інші доходи у сфері охорони здоров'я </t>
  </si>
  <si>
    <t>гнучкий відеогастроскоп</t>
  </si>
  <si>
    <t>ультразвуковий денситометр</t>
  </si>
  <si>
    <t>електроміограф</t>
  </si>
  <si>
    <t>сервер, блок безперебійного живлення</t>
  </si>
  <si>
    <t>1130.12</t>
  </si>
  <si>
    <t>придбання ліфта</t>
  </si>
  <si>
    <t>Інші  видатки "Бюджет участі - Веселка життя "</t>
  </si>
  <si>
    <t>Інші  видатки "Бюджет участі - Здоров'я села "</t>
  </si>
  <si>
    <t>капітальний ремонт приміщень  поліклініки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</si>
  <si>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</si>
  <si>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</si>
  <si>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</si>
  <si>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</si>
  <si>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</si>
  <si>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</si>
  <si>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</si>
  <si>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</si>
  <si>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</si>
  <si>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</si>
  <si>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</si>
  <si>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</si>
  <si>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</si>
  <si>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</si>
  <si>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</si>
  <si>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</si>
  <si>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</si>
  <si>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</si>
  <si>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</si>
  <si>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</si>
  <si>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</si>
  <si>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</si>
  <si>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</si>
  <si>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</si>
  <si>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</si>
  <si>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</si>
  <si>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</si>
  <si>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</si>
  <si>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</si>
  <si>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</si>
  <si>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</si>
  <si>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</si>
  <si>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</si>
  <si>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</si>
  <si>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</si>
  <si>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</si>
  <si>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</si>
  <si>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</si>
  <si>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</si>
  <si>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</si>
  <si>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</si>
  <si>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</si>
  <si>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</si>
  <si>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</si>
  <si>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</si>
  <si>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</si>
  <si>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</si>
  <si>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</si>
  <si>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</si>
  <si>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</si>
  <si>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</si>
  <si>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</si>
  <si>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</si>
  <si>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</si>
  <si>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</si>
  <si>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</si>
  <si>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</si>
  <si>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</si>
  <si>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</si>
  <si>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Інші виплати населенню (навчання)</t>
  </si>
  <si>
    <t>обладнання для прибирання</t>
  </si>
  <si>
    <t>захисне обладнання</t>
  </si>
  <si>
    <t>дезінфікуюче обладнання</t>
  </si>
  <si>
    <t>модернізаця рентгенологічного апарату</t>
  </si>
  <si>
    <t>капітальний ремонт підвального приміщення поліклініки вул Б.Хмельницького,32</t>
  </si>
  <si>
    <t>капітальний ремонт  приміщень АЗПСМ с. Копанки</t>
  </si>
  <si>
    <t>Капітальний ремонт КЕКВ 3132</t>
  </si>
  <si>
    <t>капітальний ремонт водостічної системи дитячої поліклініки</t>
  </si>
  <si>
    <t>Пеленальні столи дитяча поліклініка, меблі рентген відділ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</si>
  <si>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</si>
  <si>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</si>
  <si>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</si>
  <si>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</si>
  <si>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</si>
  <si>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1120.6.11</t>
  </si>
  <si>
    <t>витрати нга охорону праці та навчання працівників</t>
  </si>
  <si>
    <t>обслуговування ліфтів, послуги охорони, сигналізації</t>
  </si>
  <si>
    <t>1120.9.1</t>
  </si>
  <si>
    <t>1120.9.2</t>
  </si>
  <si>
    <t>1120.9.3</t>
  </si>
  <si>
    <t>1120.9.4</t>
  </si>
  <si>
    <t>1120.9.5</t>
  </si>
  <si>
    <t>1120.12</t>
  </si>
  <si>
    <t>1120.12.1</t>
  </si>
  <si>
    <t>1120.12.2</t>
  </si>
  <si>
    <t>1120.12.3</t>
  </si>
  <si>
    <t>1120.12.4</t>
  </si>
  <si>
    <t>1120.12.5</t>
  </si>
  <si>
    <t>1120.12.6</t>
  </si>
  <si>
    <t>1120.12.7</t>
  </si>
  <si>
    <t>1120.12.8</t>
  </si>
  <si>
    <t>1120.12.9</t>
  </si>
  <si>
    <t>1120.12.10</t>
  </si>
  <si>
    <t>1120.12.11</t>
  </si>
  <si>
    <t>1120.12.12</t>
  </si>
  <si>
    <t>1120.12.13</t>
  </si>
  <si>
    <t>1120.12.14</t>
  </si>
  <si>
    <t>1120.12.15</t>
  </si>
  <si>
    <t>1120.12.16</t>
  </si>
  <si>
    <t>1120.12.17</t>
  </si>
  <si>
    <t>1120.12.18</t>
  </si>
  <si>
    <t>1120.12.19</t>
  </si>
  <si>
    <t>1120.12.20</t>
  </si>
  <si>
    <t>1120.12.21</t>
  </si>
  <si>
    <t>1120.12.22</t>
  </si>
  <si>
    <t>1120.12.23</t>
  </si>
  <si>
    <t>1120.12.24</t>
  </si>
  <si>
    <t>1120.12.25</t>
  </si>
  <si>
    <t>1120.12.26</t>
  </si>
  <si>
    <t>1120.12.27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</si>
  <si>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</si>
  <si>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</si>
  <si>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</si>
  <si>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</si>
  <si>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</si>
  <si>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</si>
  <si>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</si>
  <si>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</si>
  <si>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</si>
  <si>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</si>
  <si>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</si>
  <si>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1130.12.3</t>
  </si>
  <si>
    <t>1130.12.4</t>
  </si>
  <si>
    <t>1130.12.5</t>
  </si>
  <si>
    <t>1130.12.6</t>
  </si>
  <si>
    <t>1130.12.7</t>
  </si>
  <si>
    <t>1130.12.8</t>
  </si>
  <si>
    <t>1130.12.9</t>
  </si>
  <si>
    <t>1130.12.10</t>
  </si>
  <si>
    <t>1130.12.11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</si>
  <si>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</si>
  <si>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</si>
  <si>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</si>
  <si>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</si>
  <si>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</si>
  <si>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</si>
  <si>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</si>
  <si>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</si>
  <si>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</si>
  <si>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</si>
  <si>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</si>
  <si>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</si>
  <si>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</si>
  <si>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Інші витрати (виплати соцстрах)</t>
  </si>
  <si>
    <t>Капітальний ремонт приміщень ФАПів і амбулаторій</t>
  </si>
  <si>
    <t>1170.1.1</t>
  </si>
  <si>
    <t>1170.1.2</t>
  </si>
  <si>
    <t>1170.1.3</t>
  </si>
  <si>
    <t>1170.1.4</t>
  </si>
  <si>
    <t>1170.1.5</t>
  </si>
  <si>
    <t>1170.1.6</t>
  </si>
  <si>
    <t>1170.1.7</t>
  </si>
  <si>
    <t>1170.1.1.1</t>
  </si>
  <si>
    <t>1170.2.1</t>
  </si>
  <si>
    <t>1170.2.1.1</t>
  </si>
  <si>
    <t>1140.1</t>
  </si>
  <si>
    <t>електрокардіограф</t>
  </si>
  <si>
    <t>Рішенням виконавчого комітету Калуської міської ради</t>
  </si>
  <si>
    <t>послуги інтернету, програмного забезпечення,</t>
  </si>
  <si>
    <t>придбання комп'ютерного томографа</t>
  </si>
  <si>
    <t>Плановий 2023 рік  (усього)</t>
  </si>
  <si>
    <t>Фінансовий план поточного  
 2022 року</t>
  </si>
  <si>
    <t>Факт минулого року (факт 2021 року)</t>
  </si>
  <si>
    <t>1120.12.28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</si>
  <si>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2023</t>
    </r>
    <r>
      <rPr>
        <b/>
        <sz val="16"/>
        <rFont val="Times New Roman"/>
        <family val="1"/>
      </rPr>
      <t xml:space="preserve"> рік</t>
    </r>
  </si>
  <si>
    <t>придбання генератора (вартість  2 000,0 тис. грн. борг за 2022 рік)</t>
  </si>
  <si>
    <t>придбання комп'ютерного томографу ( вартість 27748,2 тис. грн , борг 2022 рік - 16 000 тис. грн.)</t>
  </si>
  <si>
    <t>придбання блоку безперебійного живлення для томографа (вартість 1000 тис. грн. борг за 2022 рік)</t>
  </si>
  <si>
    <t>1170.1.16</t>
  </si>
  <si>
    <t>медичне обладнання різне</t>
  </si>
  <si>
    <t>Інші видатки (благодійний)</t>
  </si>
  <si>
    <t>х</t>
  </si>
  <si>
    <t>1120.6.8</t>
  </si>
  <si>
    <t>придбання основних засобів</t>
  </si>
  <si>
    <t xml:space="preserve">капітальний ремонт </t>
  </si>
  <si>
    <t xml:space="preserve">придбання основних засобів </t>
  </si>
  <si>
    <t>Витрати на комунальні послуги та енергоносії</t>
  </si>
  <si>
    <t>27.06.2023 №150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</si>
</sst>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(* #,##0.0_);_(* \(#,##0.0\);_(* &quot;-&quot;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₴_-;\-* #,##0.0_₴_-;_-* &quot;-&quot;?_₴_-;_-@_-"/>
    <numFmt numFmtId="188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82" fontId="6" fillId="33" borderId="0" xfId="0" applyNumberFormat="1" applyFont="1" applyFill="1" applyBorder="1" applyAlignment="1">
      <alignment vertical="center" wrapText="1"/>
    </xf>
    <xf numFmtId="181" fontId="6" fillId="33" borderId="0" xfId="0" applyNumberFormat="1" applyFont="1" applyFill="1" applyAlignment="1">
      <alignment vertical="center" wrapText="1"/>
    </xf>
    <xf numFmtId="182" fontId="12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11" fillId="33" borderId="29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81" fontId="3" fillId="33" borderId="0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181" fontId="7" fillId="33" borderId="0" xfId="0" applyNumberFormat="1" applyFont="1" applyFill="1" applyBorder="1" applyAlignment="1">
      <alignment vertical="center" wrapText="1"/>
    </xf>
    <xf numFmtId="187" fontId="7" fillId="33" borderId="0" xfId="0" applyNumberFormat="1" applyFont="1" applyFill="1" applyBorder="1" applyAlignment="1">
      <alignment vertical="center" wrapText="1"/>
    </xf>
    <xf numFmtId="0" fontId="12" fillId="35" borderId="29" xfId="0" applyFont="1" applyFill="1" applyBorder="1" applyAlignment="1">
      <alignment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73" fillId="0" borderId="29" xfId="0" applyFont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182" fontId="2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vertical="center" wrapText="1"/>
    </xf>
    <xf numFmtId="0" fontId="13" fillId="33" borderId="33" xfId="0" applyFont="1" applyFill="1" applyBorder="1" applyAlignment="1">
      <alignment vertical="center" wrapText="1"/>
    </xf>
    <xf numFmtId="187" fontId="3" fillId="33" borderId="0" xfId="0" applyNumberFormat="1" applyFont="1" applyFill="1" applyBorder="1" applyAlignment="1">
      <alignment vertical="center" wrapText="1"/>
    </xf>
    <xf numFmtId="0" fontId="12" fillId="6" borderId="34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horizontal="center" vertical="center" wrapText="1"/>
    </xf>
    <xf numFmtId="182" fontId="12" fillId="33" borderId="0" xfId="0" applyNumberFormat="1" applyFont="1" applyFill="1" applyBorder="1" applyAlignment="1">
      <alignment vertical="center" wrapText="1"/>
    </xf>
    <xf numFmtId="0" fontId="74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181" fontId="12" fillId="6" borderId="30" xfId="0" applyNumberFormat="1" applyFont="1" applyFill="1" applyBorder="1" applyAlignment="1">
      <alignment horizontal="center" vertical="center" wrapText="1"/>
    </xf>
    <xf numFmtId="181" fontId="12" fillId="35" borderId="29" xfId="0" applyNumberFormat="1" applyFont="1" applyFill="1" applyBorder="1" applyAlignment="1">
      <alignment horizontal="center" vertical="center" wrapText="1"/>
    </xf>
    <xf numFmtId="181" fontId="6" fillId="35" borderId="29" xfId="0" applyNumberFormat="1" applyFont="1" applyFill="1" applyBorder="1" applyAlignment="1">
      <alignment horizontal="center" vertical="center" wrapText="1"/>
    </xf>
    <xf numFmtId="181" fontId="13" fillId="33" borderId="29" xfId="0" applyNumberFormat="1" applyFont="1" applyFill="1" applyBorder="1" applyAlignment="1">
      <alignment horizontal="center" vertical="center" wrapText="1"/>
    </xf>
    <xf numFmtId="181" fontId="6" fillId="33" borderId="29" xfId="0" applyNumberFormat="1" applyFont="1" applyFill="1" applyBorder="1" applyAlignment="1">
      <alignment horizontal="center" vertical="center" wrapText="1"/>
    </xf>
    <xf numFmtId="181" fontId="2" fillId="33" borderId="29" xfId="0" applyNumberFormat="1" applyFont="1" applyFill="1" applyBorder="1" applyAlignment="1">
      <alignment horizontal="center" vertical="center" wrapText="1"/>
    </xf>
    <xf numFmtId="181" fontId="6" fillId="6" borderId="15" xfId="0" applyNumberFormat="1" applyFont="1" applyFill="1" applyBorder="1" applyAlignment="1">
      <alignment horizontal="center" vertical="center" wrapText="1"/>
    </xf>
    <xf numFmtId="181" fontId="13" fillId="33" borderId="32" xfId="0" applyNumberFormat="1" applyFont="1" applyFill="1" applyBorder="1" applyAlignment="1">
      <alignment horizontal="center" vertical="center" wrapText="1"/>
    </xf>
    <xf numFmtId="181" fontId="22" fillId="33" borderId="29" xfId="0" applyNumberFormat="1" applyFont="1" applyFill="1" applyBorder="1" applyAlignment="1">
      <alignment horizontal="center" vertical="center" wrapText="1"/>
    </xf>
    <xf numFmtId="181" fontId="7" fillId="33" borderId="32" xfId="0" applyNumberFormat="1" applyFont="1" applyFill="1" applyBorder="1" applyAlignment="1">
      <alignment horizontal="center" vertical="center" wrapText="1"/>
    </xf>
    <xf numFmtId="181" fontId="7" fillId="33" borderId="29" xfId="0" applyNumberFormat="1" applyFont="1" applyFill="1" applyBorder="1" applyAlignment="1">
      <alignment horizontal="center" vertical="center" wrapText="1"/>
    </xf>
    <xf numFmtId="181" fontId="75" fillId="33" borderId="29" xfId="0" applyNumberFormat="1" applyFont="1" applyFill="1" applyBorder="1" applyAlignment="1">
      <alignment horizontal="center" vertical="center" wrapText="1"/>
    </xf>
    <xf numFmtId="181" fontId="20" fillId="33" borderId="11" xfId="0" applyNumberFormat="1" applyFont="1" applyFill="1" applyBorder="1" applyAlignment="1">
      <alignment horizontal="center" vertical="center" wrapText="1"/>
    </xf>
    <xf numFmtId="181" fontId="6" fillId="33" borderId="36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1" fontId="6" fillId="33" borderId="17" xfId="0" applyNumberFormat="1" applyFont="1" applyFill="1" applyBorder="1" applyAlignment="1">
      <alignment horizontal="center" vertical="center" wrapText="1"/>
    </xf>
    <xf numFmtId="181" fontId="6" fillId="33" borderId="37" xfId="0" applyNumberFormat="1" applyFont="1" applyFill="1" applyBorder="1" applyAlignment="1">
      <alignment horizontal="center" vertical="center" wrapText="1"/>
    </xf>
    <xf numFmtId="181" fontId="6" fillId="33" borderId="38" xfId="0" applyNumberFormat="1" applyFont="1" applyFill="1" applyBorder="1" applyAlignment="1">
      <alignment horizontal="center" vertical="center" wrapText="1"/>
    </xf>
    <xf numFmtId="181" fontId="6" fillId="33" borderId="39" xfId="0" applyNumberFormat="1" applyFont="1" applyFill="1" applyBorder="1" applyAlignment="1">
      <alignment horizontal="center" vertical="center" wrapText="1"/>
    </xf>
    <xf numFmtId="181" fontId="6" fillId="33" borderId="23" xfId="0" applyNumberFormat="1" applyFont="1" applyFill="1" applyBorder="1" applyAlignment="1">
      <alignment horizontal="center" vertical="center" wrapText="1"/>
    </xf>
    <xf numFmtId="181" fontId="6" fillId="33" borderId="40" xfId="0" applyNumberFormat="1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1" fontId="23" fillId="33" borderId="29" xfId="0" applyNumberFormat="1" applyFont="1" applyFill="1" applyBorder="1" applyAlignment="1">
      <alignment horizontal="center" vertical="center" wrapText="1"/>
    </xf>
    <xf numFmtId="181" fontId="12" fillId="6" borderId="41" xfId="0" applyNumberFormat="1" applyFont="1" applyFill="1" applyBorder="1" applyAlignment="1">
      <alignment horizontal="center" vertical="center" wrapText="1"/>
    </xf>
    <xf numFmtId="181" fontId="6" fillId="6" borderId="14" xfId="0" applyNumberFormat="1" applyFont="1" applyFill="1" applyBorder="1" applyAlignment="1">
      <alignment horizontal="center" vertical="center" wrapText="1"/>
    </xf>
    <xf numFmtId="181" fontId="6" fillId="33" borderId="15" xfId="0" applyNumberFormat="1" applyFont="1" applyFill="1" applyBorder="1" applyAlignment="1">
      <alignment horizontal="center" vertical="center" wrapText="1"/>
    </xf>
    <xf numFmtId="181" fontId="22" fillId="33" borderId="32" xfId="0" applyNumberFormat="1" applyFont="1" applyFill="1" applyBorder="1" applyAlignment="1">
      <alignment horizontal="center" vertical="center" wrapText="1"/>
    </xf>
    <xf numFmtId="181" fontId="10" fillId="33" borderId="29" xfId="0" applyNumberFormat="1" applyFont="1" applyFill="1" applyBorder="1" applyAlignment="1">
      <alignment horizontal="center" vertical="center" wrapText="1"/>
    </xf>
    <xf numFmtId="181" fontId="76" fillId="33" borderId="29" xfId="0" applyNumberFormat="1" applyFont="1" applyFill="1" applyBorder="1" applyAlignment="1">
      <alignment horizontal="center" vertical="center" wrapText="1"/>
    </xf>
    <xf numFmtId="181" fontId="12" fillId="6" borderId="15" xfId="0" applyNumberFormat="1" applyFont="1" applyFill="1" applyBorder="1" applyAlignment="1">
      <alignment horizontal="center" vertical="center" wrapText="1"/>
    </xf>
    <xf numFmtId="181" fontId="9" fillId="33" borderId="42" xfId="0" applyNumberFormat="1" applyFont="1" applyFill="1" applyBorder="1" applyAlignment="1">
      <alignment horizontal="center" vertical="center" wrapText="1"/>
    </xf>
    <xf numFmtId="181" fontId="9" fillId="33" borderId="38" xfId="0" applyNumberFormat="1" applyFont="1" applyFill="1" applyBorder="1" applyAlignment="1">
      <alignment horizontal="center" vertical="center" wrapText="1"/>
    </xf>
    <xf numFmtId="181" fontId="9" fillId="33" borderId="39" xfId="0" applyNumberFormat="1" applyFont="1" applyFill="1" applyBorder="1" applyAlignment="1">
      <alignment horizontal="center" vertical="center" wrapText="1"/>
    </xf>
    <xf numFmtId="181" fontId="9" fillId="33" borderId="14" xfId="0" applyNumberFormat="1" applyFont="1" applyFill="1" applyBorder="1" applyAlignment="1">
      <alignment horizontal="center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181" fontId="74" fillId="33" borderId="17" xfId="0" applyNumberFormat="1" applyFont="1" applyFill="1" applyBorder="1" applyAlignment="1">
      <alignment horizontal="center" vertical="center" wrapText="1"/>
    </xf>
    <xf numFmtId="181" fontId="12" fillId="6" borderId="23" xfId="0" applyNumberFormat="1" applyFont="1" applyFill="1" applyBorder="1" applyAlignment="1">
      <alignment horizontal="center" vertical="center" wrapText="1"/>
    </xf>
    <xf numFmtId="181" fontId="12" fillId="33" borderId="23" xfId="0" applyNumberFormat="1" applyFont="1" applyFill="1" applyBorder="1" applyAlignment="1">
      <alignment horizontal="center" vertical="center" wrapText="1"/>
    </xf>
    <xf numFmtId="181" fontId="74" fillId="33" borderId="36" xfId="0" applyNumberFormat="1" applyFont="1" applyFill="1" applyBorder="1" applyAlignment="1">
      <alignment horizontal="center" vertical="center" wrapText="1"/>
    </xf>
    <xf numFmtId="181" fontId="74" fillId="33" borderId="14" xfId="0" applyNumberFormat="1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 wrapText="1"/>
    </xf>
    <xf numFmtId="181" fontId="6" fillId="33" borderId="35" xfId="0" applyNumberFormat="1" applyFont="1" applyFill="1" applyBorder="1" applyAlignment="1">
      <alignment horizontal="center" vertical="center" wrapText="1"/>
    </xf>
    <xf numFmtId="181" fontId="6" fillId="33" borderId="18" xfId="0" applyNumberFormat="1" applyFont="1" applyFill="1" applyBorder="1" applyAlignment="1">
      <alignment horizontal="center" vertical="center" wrapText="1"/>
    </xf>
    <xf numFmtId="181" fontId="6" fillId="33" borderId="24" xfId="0" applyNumberFormat="1" applyFont="1" applyFill="1" applyBorder="1" applyAlignment="1">
      <alignment horizontal="center" vertical="center" wrapText="1"/>
    </xf>
    <xf numFmtId="181" fontId="6" fillId="33" borderId="27" xfId="0" applyNumberFormat="1" applyFont="1" applyFill="1" applyBorder="1" applyAlignment="1">
      <alignment horizontal="center" vertical="center" wrapText="1"/>
    </xf>
    <xf numFmtId="181" fontId="6" fillId="33" borderId="26" xfId="0" applyNumberFormat="1" applyFont="1" applyFill="1" applyBorder="1" applyAlignment="1">
      <alignment horizontal="center" vertical="center" wrapText="1"/>
    </xf>
    <xf numFmtId="181" fontId="6" fillId="33" borderId="43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18" fillId="33" borderId="16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1" fontId="9" fillId="33" borderId="29" xfId="0" applyNumberFormat="1" applyFont="1" applyFill="1" applyBorder="1" applyAlignment="1">
      <alignment horizontal="center" vertical="center" wrapText="1"/>
    </xf>
    <xf numFmtId="181" fontId="12" fillId="33" borderId="30" xfId="0" applyNumberFormat="1" applyFont="1" applyFill="1" applyBorder="1" applyAlignment="1">
      <alignment horizontal="center" vertical="center" wrapText="1"/>
    </xf>
    <xf numFmtId="181" fontId="12" fillId="33" borderId="29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 shrinkToFit="1"/>
    </xf>
    <xf numFmtId="4" fontId="6" fillId="33" borderId="3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/>
    </xf>
    <xf numFmtId="181" fontId="12" fillId="33" borderId="34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13" fillId="33" borderId="44" xfId="0" applyFont="1" applyFill="1" applyBorder="1" applyAlignment="1">
      <alignment vertical="center" wrapText="1"/>
    </xf>
    <xf numFmtId="181" fontId="7" fillId="33" borderId="0" xfId="0" applyNumberFormat="1" applyFont="1" applyFill="1" applyBorder="1" applyAlignment="1">
      <alignment horizontal="center" vertical="center" wrapText="1"/>
    </xf>
    <xf numFmtId="181" fontId="21" fillId="33" borderId="29" xfId="0" applyNumberFormat="1" applyFont="1" applyFill="1" applyBorder="1" applyAlignment="1">
      <alignment horizontal="center" vertical="center" wrapText="1"/>
    </xf>
    <xf numFmtId="181" fontId="27" fillId="33" borderId="29" xfId="0" applyNumberFormat="1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182" fontId="10" fillId="33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 wrapText="1"/>
    </xf>
    <xf numFmtId="181" fontId="29" fillId="33" borderId="29" xfId="0" applyNumberFormat="1" applyFont="1" applyFill="1" applyBorder="1" applyAlignment="1">
      <alignment horizontal="center" vertical="center" wrapText="1"/>
    </xf>
    <xf numFmtId="188" fontId="6" fillId="33" borderId="40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vertical="center" wrapText="1"/>
    </xf>
    <xf numFmtId="181" fontId="74" fillId="33" borderId="0" xfId="0" applyNumberFormat="1" applyFont="1" applyFill="1" applyAlignment="1">
      <alignment vertical="center" wrapText="1"/>
    </xf>
    <xf numFmtId="181" fontId="20" fillId="0" borderId="29" xfId="0" applyNumberFormat="1" applyFont="1" applyFill="1" applyBorder="1" applyAlignment="1">
      <alignment horizontal="center" vertical="center" wrapText="1"/>
    </xf>
    <xf numFmtId="181" fontId="22" fillId="0" borderId="29" xfId="0" applyNumberFormat="1" applyFont="1" applyFill="1" applyBorder="1" applyAlignment="1">
      <alignment horizontal="center" vertical="center" wrapText="1"/>
    </xf>
    <xf numFmtId="181" fontId="13" fillId="0" borderId="29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center" wrapText="1"/>
    </xf>
    <xf numFmtId="181" fontId="13" fillId="0" borderId="33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vertical="center" wrapText="1"/>
    </xf>
    <xf numFmtId="181" fontId="6" fillId="0" borderId="37" xfId="0" applyNumberFormat="1" applyFont="1" applyFill="1" applyBorder="1" applyAlignment="1">
      <alignment horizontal="center" vertical="center" wrapText="1"/>
    </xf>
    <xf numFmtId="181" fontId="6" fillId="0" borderId="29" xfId="0" applyNumberFormat="1" applyFont="1" applyFill="1" applyBorder="1" applyAlignment="1">
      <alignment horizontal="center" vertical="center" wrapText="1"/>
    </xf>
    <xf numFmtId="181" fontId="9" fillId="0" borderId="29" xfId="0" applyNumberFormat="1" applyFont="1" applyFill="1" applyBorder="1" applyAlignment="1">
      <alignment horizontal="center" vertical="center" wrapText="1"/>
    </xf>
    <xf numFmtId="181" fontId="7" fillId="0" borderId="29" xfId="0" applyNumberFormat="1" applyFont="1" applyFill="1" applyBorder="1" applyAlignment="1">
      <alignment horizontal="center" vertical="center" wrapText="1"/>
    </xf>
    <xf numFmtId="182" fontId="6" fillId="36" borderId="29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Alignment="1">
      <alignment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181" fontId="6" fillId="0" borderId="45" xfId="0" applyNumberFormat="1" applyFont="1" applyFill="1" applyBorder="1" applyAlignment="1">
      <alignment horizontal="center" vertical="center" wrapText="1"/>
    </xf>
    <xf numFmtId="181" fontId="6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1" fontId="6" fillId="0" borderId="0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181" fontId="75" fillId="0" borderId="29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vertical="center" wrapText="1"/>
    </xf>
    <xf numFmtId="181" fontId="21" fillId="0" borderId="0" xfId="0" applyNumberFormat="1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181" fontId="21" fillId="0" borderId="29" xfId="0" applyNumberFormat="1" applyFont="1" applyFill="1" applyBorder="1" applyAlignment="1">
      <alignment horizontal="center" vertical="center" wrapText="1"/>
    </xf>
    <xf numFmtId="181" fontId="27" fillId="0" borderId="2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9" xfId="0" applyFont="1" applyFill="1" applyBorder="1" applyAlignment="1">
      <alignment horizontal="center" vertical="center" wrapText="1"/>
    </xf>
    <xf numFmtId="181" fontId="30" fillId="0" borderId="29" xfId="0" applyNumberFormat="1" applyFont="1" applyFill="1" applyBorder="1" applyAlignment="1">
      <alignment horizontal="center" vertical="center" wrapText="1"/>
    </xf>
    <xf numFmtId="181" fontId="31" fillId="0" borderId="29" xfId="0" applyNumberFormat="1" applyFont="1" applyFill="1" applyBorder="1" applyAlignment="1">
      <alignment horizontal="center" vertical="center" wrapText="1"/>
    </xf>
    <xf numFmtId="181" fontId="30" fillId="0" borderId="0" xfId="0" applyNumberFormat="1" applyFont="1" applyFill="1" applyBorder="1" applyAlignment="1">
      <alignment vertical="center" wrapText="1"/>
    </xf>
    <xf numFmtId="187" fontId="30" fillId="0" borderId="0" xfId="0" applyNumberFormat="1" applyFont="1" applyFill="1" applyBorder="1" applyAlignment="1">
      <alignment vertical="center" wrapText="1"/>
    </xf>
    <xf numFmtId="0" fontId="30" fillId="0" borderId="2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Fill="1" applyBorder="1" applyAlignment="1">
      <alignment horizontal="center" vertical="center" wrapText="1"/>
    </xf>
    <xf numFmtId="181" fontId="6" fillId="0" borderId="22" xfId="0" applyNumberFormat="1" applyFont="1" applyFill="1" applyBorder="1" applyAlignment="1">
      <alignment horizontal="center" vertical="center" wrapText="1"/>
    </xf>
    <xf numFmtId="181" fontId="6" fillId="0" borderId="32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81" fontId="16" fillId="0" borderId="15" xfId="0" applyNumberFormat="1" applyFont="1" applyFill="1" applyBorder="1" applyAlignment="1">
      <alignment horizontal="center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9" fillId="0" borderId="42" xfId="0" applyNumberFormat="1" applyFont="1" applyFill="1" applyBorder="1" applyAlignment="1">
      <alignment horizontal="center" vertical="center" wrapText="1"/>
    </xf>
    <xf numFmtId="181" fontId="6" fillId="0" borderId="38" xfId="0" applyNumberFormat="1" applyFont="1" applyFill="1" applyBorder="1" applyAlignment="1">
      <alignment horizontal="center" vertical="center" wrapText="1"/>
    </xf>
    <xf numFmtId="181" fontId="9" fillId="0" borderId="3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81" fontId="9" fillId="0" borderId="39" xfId="0" applyNumberFormat="1" applyFont="1" applyFill="1" applyBorder="1" applyAlignment="1">
      <alignment horizontal="center" vertical="center" wrapText="1"/>
    </xf>
    <xf numFmtId="181" fontId="6" fillId="0" borderId="4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181" fontId="6" fillId="0" borderId="36" xfId="0" applyNumberFormat="1" applyFont="1" applyFill="1" applyBorder="1" applyAlignment="1">
      <alignment horizontal="center" vertical="center" wrapText="1"/>
    </xf>
    <xf numFmtId="181" fontId="74" fillId="0" borderId="16" xfId="0" applyNumberFormat="1" applyFont="1" applyFill="1" applyBorder="1" applyAlignment="1">
      <alignment horizontal="center" vertical="center" wrapText="1"/>
    </xf>
    <xf numFmtId="181" fontId="77" fillId="0" borderId="38" xfId="0" applyNumberFormat="1" applyFont="1" applyFill="1" applyBorder="1" applyAlignment="1">
      <alignment horizontal="center" vertical="center" wrapText="1"/>
    </xf>
    <xf numFmtId="181" fontId="74" fillId="0" borderId="38" xfId="0" applyNumberFormat="1" applyFont="1" applyFill="1" applyBorder="1" applyAlignment="1">
      <alignment horizontal="center" vertical="center" wrapText="1"/>
    </xf>
    <xf numFmtId="181" fontId="74" fillId="0" borderId="17" xfId="0" applyNumberFormat="1" applyFont="1" applyFill="1" applyBorder="1" applyAlignment="1">
      <alignment horizontal="center" vertical="center" wrapText="1"/>
    </xf>
    <xf numFmtId="181" fontId="74" fillId="0" borderId="40" xfId="0" applyNumberFormat="1" applyFont="1" applyFill="1" applyBorder="1" applyAlignment="1">
      <alignment horizontal="center" vertical="center" wrapText="1"/>
    </xf>
    <xf numFmtId="181" fontId="9" fillId="0" borderId="34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82" fontId="74" fillId="33" borderId="0" xfId="0" applyNumberFormat="1" applyFont="1" applyFill="1" applyAlignment="1">
      <alignment vertical="center" wrapText="1"/>
    </xf>
    <xf numFmtId="14" fontId="18" fillId="33" borderId="4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 wrapText="1"/>
    </xf>
    <xf numFmtId="4" fontId="6" fillId="33" borderId="37" xfId="0" applyNumberFormat="1" applyFont="1" applyFill="1" applyBorder="1" applyAlignment="1">
      <alignment horizontal="center" vertical="center" wrapText="1"/>
    </xf>
    <xf numFmtId="181" fontId="6" fillId="33" borderId="45" xfId="0" applyNumberFormat="1" applyFont="1" applyFill="1" applyBorder="1" applyAlignment="1">
      <alignment horizontal="center" vertical="center" wrapText="1"/>
    </xf>
    <xf numFmtId="181" fontId="20" fillId="33" borderId="29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1" fontId="13" fillId="33" borderId="33" xfId="0" applyNumberFormat="1" applyFont="1" applyFill="1" applyBorder="1" applyAlignment="1">
      <alignment horizontal="center" vertical="center" wrapText="1"/>
    </xf>
    <xf numFmtId="181" fontId="30" fillId="33" borderId="29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9" fillId="33" borderId="16" xfId="0" applyNumberFormat="1" applyFont="1" applyFill="1" applyBorder="1" applyAlignment="1">
      <alignment horizontal="center" vertical="center" wrapText="1"/>
    </xf>
    <xf numFmtId="181" fontId="9" fillId="33" borderId="17" xfId="0" applyNumberFormat="1" applyFont="1" applyFill="1" applyBorder="1" applyAlignment="1">
      <alignment horizontal="center" vertical="center" wrapText="1"/>
    </xf>
    <xf numFmtId="181" fontId="9" fillId="33" borderId="36" xfId="0" applyNumberFormat="1" applyFont="1" applyFill="1" applyBorder="1" applyAlignment="1">
      <alignment horizontal="center" vertical="center" wrapText="1"/>
    </xf>
    <xf numFmtId="181" fontId="77" fillId="33" borderId="16" xfId="0" applyNumberFormat="1" applyFont="1" applyFill="1" applyBorder="1" applyAlignment="1">
      <alignment horizontal="center" vertical="center" wrapText="1"/>
    </xf>
    <xf numFmtId="181" fontId="74" fillId="33" borderId="16" xfId="0" applyNumberFormat="1" applyFont="1" applyFill="1" applyBorder="1" applyAlignment="1">
      <alignment horizontal="center" vertical="center" wrapText="1"/>
    </xf>
    <xf numFmtId="181" fontId="77" fillId="33" borderId="17" xfId="0" applyNumberFormat="1" applyFont="1" applyFill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4"/>
  <sheetViews>
    <sheetView tabSelected="1" view="pageBreakPreview" zoomScaleNormal="80" zoomScaleSheetLayoutView="100" workbookViewId="0" topLeftCell="A4">
      <selection activeCell="G7" sqref="G7"/>
    </sheetView>
  </sheetViews>
  <sheetFormatPr defaultColWidth="9.140625" defaultRowHeight="15"/>
  <cols>
    <col min="1" max="1" width="73.8515625" style="3" customWidth="1"/>
    <col min="2" max="2" width="9.421875" style="97" customWidth="1"/>
    <col min="3" max="3" width="14.7109375" style="4" customWidth="1"/>
    <col min="4" max="4" width="15.421875" style="158" customWidth="1"/>
    <col min="5" max="5" width="16.7109375" style="158" customWidth="1"/>
    <col min="6" max="6" width="16.8515625" style="158" customWidth="1"/>
    <col min="7" max="7" width="16.140625" style="158" customWidth="1"/>
    <col min="8" max="8" width="14.421875" style="158" customWidth="1"/>
    <col min="9" max="9" width="14.28125" style="158" customWidth="1"/>
    <col min="10" max="10" width="15.57421875" style="4" customWidth="1"/>
    <col min="11" max="11" width="19.421875" style="4" customWidth="1"/>
    <col min="12" max="12" width="9.140625" style="20" hidden="1" customWidth="1"/>
    <col min="13" max="13" width="16.8515625" style="20" customWidth="1"/>
    <col min="14" max="14" width="19.140625" style="20" customWidth="1"/>
    <col min="15" max="15" width="12.00390625" style="20" bestFit="1" customWidth="1"/>
    <col min="16" max="16" width="11.28125" style="20" bestFit="1" customWidth="1"/>
    <col min="17" max="17" width="12.00390625" style="20" bestFit="1" customWidth="1"/>
    <col min="18" max="16384" width="9.140625" style="20" customWidth="1"/>
  </cols>
  <sheetData>
    <row r="1" spans="1:11" s="1" customFormat="1" ht="46.5" customHeight="1">
      <c r="A1" s="1" t="s">
        <v>286</v>
      </c>
      <c r="B1" s="97"/>
      <c r="C1" s="2"/>
      <c r="D1" s="170"/>
      <c r="E1" s="170"/>
      <c r="F1" s="170"/>
      <c r="G1" s="310" t="s">
        <v>290</v>
      </c>
      <c r="H1" s="310"/>
      <c r="I1" s="310"/>
      <c r="J1" s="310"/>
      <c r="K1" s="310"/>
    </row>
    <row r="2" spans="2:11" s="11" customFormat="1" ht="20.25" customHeight="1">
      <c r="B2" s="98"/>
      <c r="C2" s="12"/>
      <c r="D2" s="131"/>
      <c r="E2" s="131"/>
      <c r="F2" s="131"/>
      <c r="G2" s="13"/>
      <c r="H2" s="13"/>
      <c r="I2" s="13"/>
      <c r="J2" s="13"/>
      <c r="K2" s="13"/>
    </row>
    <row r="3" spans="1:11" s="11" customFormat="1" ht="19.5">
      <c r="A3" s="44"/>
      <c r="B3" s="99"/>
      <c r="C3" s="45"/>
      <c r="D3" s="46"/>
      <c r="E3" s="46"/>
      <c r="F3" s="46"/>
      <c r="G3" s="308" t="s">
        <v>0</v>
      </c>
      <c r="H3" s="308"/>
      <c r="I3" s="308"/>
      <c r="J3" s="308"/>
      <c r="K3" s="44"/>
    </row>
    <row r="4" spans="1:11" s="11" customFormat="1" ht="24" customHeight="1">
      <c r="A4" s="44" t="s">
        <v>1</v>
      </c>
      <c r="B4" s="99"/>
      <c r="C4" s="45"/>
      <c r="D4" s="46"/>
      <c r="E4" s="46"/>
      <c r="F4" s="46"/>
      <c r="G4" s="308"/>
      <c r="H4" s="308"/>
      <c r="I4" s="308"/>
      <c r="J4" s="308"/>
      <c r="K4" s="44"/>
    </row>
    <row r="5" spans="1:11" s="11" customFormat="1" ht="24" customHeight="1">
      <c r="A5" s="44" t="s">
        <v>198</v>
      </c>
      <c r="B5" s="99"/>
      <c r="C5" s="45"/>
      <c r="D5" s="46"/>
      <c r="E5" s="46"/>
      <c r="F5" s="46"/>
      <c r="G5" s="311" t="s">
        <v>443</v>
      </c>
      <c r="H5" s="312"/>
      <c r="I5" s="312"/>
      <c r="J5" s="312"/>
      <c r="K5" s="312"/>
    </row>
    <row r="6" spans="1:11" s="11" customFormat="1" ht="24" customHeight="1">
      <c r="A6" s="44" t="s">
        <v>255</v>
      </c>
      <c r="B6" s="99"/>
      <c r="C6" s="45"/>
      <c r="D6" s="46"/>
      <c r="E6" s="46"/>
      <c r="F6" s="46"/>
      <c r="G6" s="309" t="s">
        <v>463</v>
      </c>
      <c r="H6" s="308"/>
      <c r="I6" s="308"/>
      <c r="J6" s="308"/>
      <c r="K6" s="44"/>
    </row>
    <row r="7" spans="1:11" s="11" customFormat="1" ht="24" customHeight="1" thickBot="1">
      <c r="A7" s="44" t="s">
        <v>287</v>
      </c>
      <c r="B7" s="99"/>
      <c r="C7" s="45"/>
      <c r="D7" s="46"/>
      <c r="E7" s="46"/>
      <c r="F7" s="46"/>
      <c r="G7" s="46"/>
      <c r="H7" s="46"/>
      <c r="I7" s="46"/>
      <c r="J7" s="46"/>
      <c r="K7" s="45"/>
    </row>
    <row r="8" spans="1:12" s="11" customFormat="1" ht="24" customHeight="1">
      <c r="A8" s="44" t="s">
        <v>2</v>
      </c>
      <c r="B8" s="99"/>
      <c r="C8" s="45"/>
      <c r="D8" s="46"/>
      <c r="E8" s="46"/>
      <c r="F8" s="46"/>
      <c r="G8" s="46"/>
      <c r="H8" s="46"/>
      <c r="I8" s="313" t="s">
        <v>3</v>
      </c>
      <c r="J8" s="314"/>
      <c r="K8" s="282"/>
      <c r="L8" s="14" t="s">
        <v>4</v>
      </c>
    </row>
    <row r="9" spans="1:12" s="11" customFormat="1" ht="24" customHeight="1">
      <c r="A9" s="44" t="s">
        <v>1</v>
      </c>
      <c r="B9" s="99"/>
      <c r="C9" s="45"/>
      <c r="D9" s="46"/>
      <c r="E9" s="46"/>
      <c r="F9" s="46"/>
      <c r="G9" s="46"/>
      <c r="H9" s="46"/>
      <c r="I9" s="315" t="s">
        <v>427</v>
      </c>
      <c r="J9" s="316"/>
      <c r="K9" s="159"/>
      <c r="L9" s="14"/>
    </row>
    <row r="10" spans="1:12" s="11" customFormat="1" ht="24" customHeight="1">
      <c r="A10" s="44" t="s">
        <v>288</v>
      </c>
      <c r="B10" s="99"/>
      <c r="C10" s="45"/>
      <c r="D10" s="46"/>
      <c r="E10" s="46"/>
      <c r="F10" s="46"/>
      <c r="G10" s="46"/>
      <c r="H10" s="46"/>
      <c r="I10" s="315" t="s">
        <v>5</v>
      </c>
      <c r="J10" s="316"/>
      <c r="K10" s="159"/>
      <c r="L10" s="14"/>
    </row>
    <row r="11" spans="1:12" s="11" customFormat="1" ht="24" customHeight="1">
      <c r="A11" s="44" t="s">
        <v>255</v>
      </c>
      <c r="B11" s="99"/>
      <c r="C11" s="45"/>
      <c r="D11" s="46"/>
      <c r="E11" s="46"/>
      <c r="F11" s="46"/>
      <c r="G11" s="46"/>
      <c r="H11" s="46"/>
      <c r="I11" s="315" t="s">
        <v>6</v>
      </c>
      <c r="J11" s="316"/>
      <c r="K11" s="159">
        <v>45089</v>
      </c>
      <c r="L11" s="14"/>
    </row>
    <row r="12" spans="1:12" s="11" customFormat="1" ht="24" customHeight="1" thickBot="1">
      <c r="A12" s="44" t="s">
        <v>289</v>
      </c>
      <c r="B12" s="99"/>
      <c r="C12" s="45"/>
      <c r="D12" s="46"/>
      <c r="E12" s="46"/>
      <c r="F12" s="46"/>
      <c r="G12" s="46"/>
      <c r="H12" s="46"/>
      <c r="I12" s="317" t="s">
        <v>7</v>
      </c>
      <c r="J12" s="318"/>
      <c r="K12" s="47"/>
      <c r="L12" s="14"/>
    </row>
    <row r="13" spans="1:11" s="11" customFormat="1" ht="19.5">
      <c r="A13" s="44" t="s">
        <v>2</v>
      </c>
      <c r="B13" s="99"/>
      <c r="C13" s="45"/>
      <c r="D13" s="46"/>
      <c r="E13" s="46"/>
      <c r="F13" s="46"/>
      <c r="G13" s="46"/>
      <c r="H13" s="46"/>
      <c r="I13" s="46"/>
      <c r="J13" s="46"/>
      <c r="K13" s="45"/>
    </row>
    <row r="14" spans="1:11" s="11" customFormat="1" ht="18" customHeight="1" thickBot="1">
      <c r="A14" s="44"/>
      <c r="B14" s="99"/>
      <c r="C14" s="48"/>
      <c r="D14" s="171"/>
      <c r="E14" s="171"/>
      <c r="F14" s="171"/>
      <c r="G14" s="46"/>
      <c r="H14" s="46"/>
      <c r="I14" s="319"/>
      <c r="J14" s="319"/>
      <c r="K14" s="45"/>
    </row>
    <row r="15" spans="1:12" s="11" customFormat="1" ht="18" customHeight="1" thickBot="1">
      <c r="A15" s="49" t="s">
        <v>8</v>
      </c>
      <c r="B15" s="320">
        <v>2022</v>
      </c>
      <c r="C15" s="321"/>
      <c r="D15" s="321"/>
      <c r="E15" s="321"/>
      <c r="F15" s="321"/>
      <c r="G15" s="321"/>
      <c r="H15" s="322"/>
      <c r="I15" s="323" t="s">
        <v>9</v>
      </c>
      <c r="J15" s="324"/>
      <c r="K15" s="325"/>
      <c r="L15" s="15"/>
    </row>
    <row r="16" spans="1:12" s="11" customFormat="1" ht="40.5" customHeight="1" thickBot="1">
      <c r="A16" s="50" t="s">
        <v>10</v>
      </c>
      <c r="B16" s="326" t="s">
        <v>199</v>
      </c>
      <c r="C16" s="327"/>
      <c r="D16" s="327"/>
      <c r="E16" s="327"/>
      <c r="F16" s="327"/>
      <c r="G16" s="327"/>
      <c r="H16" s="328"/>
      <c r="I16" s="323" t="s">
        <v>11</v>
      </c>
      <c r="J16" s="325"/>
      <c r="K16" s="129">
        <v>26482717</v>
      </c>
      <c r="L16" s="15"/>
    </row>
    <row r="17" spans="1:12" s="11" customFormat="1" ht="18" customHeight="1" thickBot="1">
      <c r="A17" s="50" t="s">
        <v>12</v>
      </c>
      <c r="B17" s="326" t="s">
        <v>193</v>
      </c>
      <c r="C17" s="327"/>
      <c r="D17" s="327"/>
      <c r="E17" s="327"/>
      <c r="F17" s="327"/>
      <c r="G17" s="327"/>
      <c r="H17" s="328"/>
      <c r="I17" s="323" t="s">
        <v>13</v>
      </c>
      <c r="J17" s="325"/>
      <c r="K17" s="129"/>
      <c r="L17" s="15"/>
    </row>
    <row r="18" spans="1:12" s="11" customFormat="1" ht="18" customHeight="1" thickBot="1">
      <c r="A18" s="50" t="s">
        <v>14</v>
      </c>
      <c r="B18" s="326" t="s">
        <v>200</v>
      </c>
      <c r="C18" s="327"/>
      <c r="D18" s="327"/>
      <c r="E18" s="327"/>
      <c r="F18" s="327"/>
      <c r="G18" s="327"/>
      <c r="H18" s="328"/>
      <c r="I18" s="323" t="s">
        <v>15</v>
      </c>
      <c r="J18" s="325"/>
      <c r="K18" s="129">
        <v>953100000</v>
      </c>
      <c r="L18" s="15"/>
    </row>
    <row r="19" spans="1:12" s="11" customFormat="1" ht="18" customHeight="1" thickBot="1">
      <c r="A19" s="50" t="s">
        <v>16</v>
      </c>
      <c r="B19" s="326"/>
      <c r="C19" s="327"/>
      <c r="D19" s="327"/>
      <c r="E19" s="327"/>
      <c r="F19" s="327"/>
      <c r="G19" s="327"/>
      <c r="H19" s="328"/>
      <c r="I19" s="323" t="s">
        <v>17</v>
      </c>
      <c r="J19" s="325"/>
      <c r="K19" s="129"/>
      <c r="L19" s="15"/>
    </row>
    <row r="20" spans="1:12" s="11" customFormat="1" ht="18" customHeight="1" thickBot="1">
      <c r="A20" s="50" t="s">
        <v>18</v>
      </c>
      <c r="B20" s="326" t="s">
        <v>194</v>
      </c>
      <c r="C20" s="327"/>
      <c r="D20" s="327"/>
      <c r="E20" s="327"/>
      <c r="F20" s="327"/>
      <c r="G20" s="327"/>
      <c r="H20" s="328"/>
      <c r="I20" s="323" t="s">
        <v>19</v>
      </c>
      <c r="J20" s="325"/>
      <c r="K20" s="129"/>
      <c r="L20" s="15"/>
    </row>
    <row r="21" spans="1:12" s="11" customFormat="1" ht="18" customHeight="1" thickBot="1">
      <c r="A21" s="50" t="s">
        <v>20</v>
      </c>
      <c r="B21" s="326" t="s">
        <v>195</v>
      </c>
      <c r="C21" s="327"/>
      <c r="D21" s="327"/>
      <c r="E21" s="327"/>
      <c r="F21" s="327"/>
      <c r="G21" s="327"/>
      <c r="H21" s="328"/>
      <c r="I21" s="323" t="s">
        <v>21</v>
      </c>
      <c r="J21" s="325"/>
      <c r="K21" s="129" t="s">
        <v>254</v>
      </c>
      <c r="L21" s="15"/>
    </row>
    <row r="22" spans="1:12" s="11" customFormat="1" ht="18" customHeight="1" thickBot="1">
      <c r="A22" s="50" t="s">
        <v>22</v>
      </c>
      <c r="B22" s="329" t="s">
        <v>23</v>
      </c>
      <c r="C22" s="330"/>
      <c r="D22" s="330"/>
      <c r="E22" s="330"/>
      <c r="F22" s="330"/>
      <c r="G22" s="330"/>
      <c r="H22" s="331"/>
      <c r="I22" s="166"/>
      <c r="J22" s="129"/>
      <c r="K22" s="129"/>
      <c r="L22" s="16"/>
    </row>
    <row r="23" spans="1:12" s="11" customFormat="1" ht="18" customHeight="1" thickBot="1">
      <c r="A23" s="50" t="s">
        <v>24</v>
      </c>
      <c r="B23" s="326" t="s">
        <v>196</v>
      </c>
      <c r="C23" s="327"/>
      <c r="D23" s="327"/>
      <c r="E23" s="327"/>
      <c r="F23" s="327"/>
      <c r="G23" s="327"/>
      <c r="H23" s="328"/>
      <c r="I23" s="166"/>
      <c r="J23" s="129"/>
      <c r="K23" s="129"/>
      <c r="L23" s="15"/>
    </row>
    <row r="24" spans="1:12" s="11" customFormat="1" ht="18" customHeight="1" thickBot="1">
      <c r="A24" s="50" t="s">
        <v>25</v>
      </c>
      <c r="B24" s="326">
        <v>449.25</v>
      </c>
      <c r="C24" s="327"/>
      <c r="D24" s="327"/>
      <c r="E24" s="327"/>
      <c r="F24" s="327"/>
      <c r="G24" s="327"/>
      <c r="H24" s="328"/>
      <c r="I24" s="323" t="s">
        <v>26</v>
      </c>
      <c r="J24" s="325"/>
      <c r="K24" s="129"/>
      <c r="L24" s="15"/>
    </row>
    <row r="25" spans="1:12" s="11" customFormat="1" ht="18" customHeight="1" thickBot="1">
      <c r="A25" s="50" t="s">
        <v>27</v>
      </c>
      <c r="B25" s="326" t="s">
        <v>201</v>
      </c>
      <c r="C25" s="327"/>
      <c r="D25" s="327"/>
      <c r="E25" s="327"/>
      <c r="F25" s="327"/>
      <c r="G25" s="327"/>
      <c r="H25" s="328"/>
      <c r="I25" s="323" t="s">
        <v>28</v>
      </c>
      <c r="J25" s="325"/>
      <c r="K25" s="129"/>
      <c r="L25" s="15"/>
    </row>
    <row r="26" spans="1:12" s="11" customFormat="1" ht="18" customHeight="1" thickBot="1">
      <c r="A26" s="50" t="s">
        <v>29</v>
      </c>
      <c r="B26" s="326">
        <v>347262474</v>
      </c>
      <c r="C26" s="327"/>
      <c r="D26" s="327"/>
      <c r="E26" s="327"/>
      <c r="F26" s="327"/>
      <c r="G26" s="327"/>
      <c r="H26" s="328"/>
      <c r="I26" s="167"/>
      <c r="J26" s="130"/>
      <c r="K26" s="130"/>
      <c r="L26" s="16"/>
    </row>
    <row r="27" spans="1:11" s="11" customFormat="1" ht="18" customHeight="1" thickBot="1">
      <c r="A27" s="50" t="s">
        <v>30</v>
      </c>
      <c r="B27" s="326" t="s">
        <v>202</v>
      </c>
      <c r="C27" s="327"/>
      <c r="D27" s="327"/>
      <c r="E27" s="327"/>
      <c r="F27" s="327"/>
      <c r="G27" s="327"/>
      <c r="H27" s="328"/>
      <c r="I27" s="46"/>
      <c r="J27" s="45"/>
      <c r="K27" s="45"/>
    </row>
    <row r="28" spans="1:11" s="11" customFormat="1" ht="15" customHeight="1">
      <c r="A28" s="17"/>
      <c r="B28" s="100"/>
      <c r="C28" s="12"/>
      <c r="D28" s="131"/>
      <c r="E28" s="131"/>
      <c r="F28" s="131"/>
      <c r="G28" s="131"/>
      <c r="H28" s="131"/>
      <c r="I28" s="131"/>
      <c r="J28" s="12"/>
      <c r="K28" s="12"/>
    </row>
    <row r="29" spans="1:11" s="11" customFormat="1" ht="45.75" customHeight="1">
      <c r="A29" s="345" t="s">
        <v>450</v>
      </c>
      <c r="B29" s="345"/>
      <c r="C29" s="345"/>
      <c r="D29" s="345"/>
      <c r="E29" s="345"/>
      <c r="F29" s="345"/>
      <c r="G29" s="345"/>
      <c r="H29" s="345"/>
      <c r="I29" s="345"/>
      <c r="J29" s="345"/>
      <c r="K29" s="12"/>
    </row>
    <row r="30" spans="1:11" s="11" customFormat="1" ht="33" customHeight="1" thickBot="1">
      <c r="A30" s="18"/>
      <c r="B30" s="100"/>
      <c r="C30" s="18"/>
      <c r="D30" s="58"/>
      <c r="E30" s="58"/>
      <c r="F30" s="58"/>
      <c r="G30" s="58"/>
      <c r="H30" s="58"/>
      <c r="I30" s="58"/>
      <c r="J30" s="26" t="s">
        <v>31</v>
      </c>
      <c r="K30" s="12"/>
    </row>
    <row r="31" spans="1:11" s="11" customFormat="1" ht="37.5" customHeight="1" thickBot="1">
      <c r="A31" s="346" t="s">
        <v>32</v>
      </c>
      <c r="B31" s="348" t="s">
        <v>107</v>
      </c>
      <c r="C31" s="337" t="s">
        <v>33</v>
      </c>
      <c r="D31" s="332" t="s">
        <v>448</v>
      </c>
      <c r="E31" s="332" t="s">
        <v>447</v>
      </c>
      <c r="F31" s="332" t="s">
        <v>446</v>
      </c>
      <c r="G31" s="334" t="s">
        <v>34</v>
      </c>
      <c r="H31" s="335"/>
      <c r="I31" s="335"/>
      <c r="J31" s="336"/>
      <c r="K31" s="337" t="s">
        <v>35</v>
      </c>
    </row>
    <row r="32" spans="1:11" s="11" customFormat="1" ht="86.25" customHeight="1" thickBot="1">
      <c r="A32" s="347"/>
      <c r="B32" s="349"/>
      <c r="C32" s="338"/>
      <c r="D32" s="333"/>
      <c r="E32" s="333"/>
      <c r="F32" s="333"/>
      <c r="G32" s="173" t="s">
        <v>36</v>
      </c>
      <c r="H32" s="59" t="s">
        <v>37</v>
      </c>
      <c r="I32" s="168" t="s">
        <v>38</v>
      </c>
      <c r="J32" s="19" t="s">
        <v>39</v>
      </c>
      <c r="K32" s="338"/>
    </row>
    <row r="33" spans="1:11" s="8" customFormat="1" ht="17.25" customHeight="1" thickBot="1">
      <c r="A33" s="9">
        <v>1</v>
      </c>
      <c r="B33" s="101"/>
      <c r="C33" s="10">
        <v>2</v>
      </c>
      <c r="D33" s="172">
        <v>3</v>
      </c>
      <c r="E33" s="172">
        <v>4</v>
      </c>
      <c r="F33" s="172">
        <v>5</v>
      </c>
      <c r="G33" s="174">
        <v>6</v>
      </c>
      <c r="H33" s="60">
        <v>7</v>
      </c>
      <c r="I33" s="60">
        <v>8</v>
      </c>
      <c r="J33" s="10">
        <v>9</v>
      </c>
      <c r="K33" s="10">
        <v>10</v>
      </c>
    </row>
    <row r="34" spans="1:15" s="34" customFormat="1" ht="32.25" customHeight="1">
      <c r="A34" s="93" t="s">
        <v>40</v>
      </c>
      <c r="B34" s="102">
        <v>1</v>
      </c>
      <c r="C34" s="94">
        <v>1000</v>
      </c>
      <c r="D34" s="163"/>
      <c r="E34" s="163"/>
      <c r="F34" s="163"/>
      <c r="G34" s="175"/>
      <c r="H34" s="163"/>
      <c r="I34" s="163"/>
      <c r="J34" s="107"/>
      <c r="K34" s="107"/>
      <c r="O34" s="53"/>
    </row>
    <row r="35" spans="1:13" s="35" customFormat="1" ht="61.5" customHeight="1">
      <c r="A35" s="79" t="s">
        <v>41</v>
      </c>
      <c r="B35" s="61">
        <f>B34+1</f>
        <v>2</v>
      </c>
      <c r="C35" s="80">
        <v>1010</v>
      </c>
      <c r="D35" s="164">
        <f>D36+D39+D40+D44+D45+D53+D54+D55</f>
        <v>107223.3</v>
      </c>
      <c r="E35" s="164">
        <f>E36+E39+E40+E44+E45+E53</f>
        <v>148457.19999999998</v>
      </c>
      <c r="F35" s="164">
        <f>F36+F39+F40+F44+F45</f>
        <v>154294.69999999998</v>
      </c>
      <c r="G35" s="164">
        <f>G36+G39+G40+G44+G45</f>
        <v>36401.5</v>
      </c>
      <c r="H35" s="164">
        <f>H36+H39+H40+H44+H45</f>
        <v>40880.200000000004</v>
      </c>
      <c r="I35" s="164">
        <f>I36+I39+I40+I44+I45</f>
        <v>38362</v>
      </c>
      <c r="J35" s="164">
        <f>J36+J39+J40+J44+J45</f>
        <v>38651</v>
      </c>
      <c r="K35" s="108"/>
      <c r="M35" s="203"/>
    </row>
    <row r="36" spans="1:11" s="22" customFormat="1" ht="21" customHeight="1">
      <c r="A36" s="62" t="s">
        <v>223</v>
      </c>
      <c r="B36" s="61">
        <f aca="true" t="shared" si="0" ref="B36:B100">B35+1</f>
        <v>3</v>
      </c>
      <c r="C36" s="57">
        <v>1020</v>
      </c>
      <c r="D36" s="111">
        <f>D37+D38</f>
        <v>423.4</v>
      </c>
      <c r="E36" s="111">
        <f>E37+E38</f>
        <v>423.4</v>
      </c>
      <c r="F36" s="111"/>
      <c r="G36" s="111"/>
      <c r="H36" s="111"/>
      <c r="I36" s="111"/>
      <c r="J36" s="111"/>
      <c r="K36" s="111"/>
    </row>
    <row r="37" spans="1:11" s="83" customFormat="1" ht="21" customHeight="1">
      <c r="A37" s="73" t="s">
        <v>256</v>
      </c>
      <c r="B37" s="61">
        <f t="shared" si="0"/>
        <v>4</v>
      </c>
      <c r="C37" s="61" t="s">
        <v>219</v>
      </c>
      <c r="D37" s="110">
        <v>423.4</v>
      </c>
      <c r="E37" s="110">
        <v>423.4</v>
      </c>
      <c r="F37" s="115"/>
      <c r="G37" s="110"/>
      <c r="H37" s="110"/>
      <c r="I37" s="110"/>
      <c r="J37" s="110"/>
      <c r="K37" s="110"/>
    </row>
    <row r="38" spans="1:11" s="83" customFormat="1" ht="46.5" customHeight="1">
      <c r="A38" s="84" t="s">
        <v>221</v>
      </c>
      <c r="B38" s="61">
        <f t="shared" si="0"/>
        <v>5</v>
      </c>
      <c r="C38" s="61" t="s">
        <v>220</v>
      </c>
      <c r="D38" s="110">
        <v>0</v>
      </c>
      <c r="E38" s="110"/>
      <c r="F38" s="115"/>
      <c r="G38" s="110"/>
      <c r="H38" s="110"/>
      <c r="I38" s="110"/>
      <c r="J38" s="110"/>
      <c r="K38" s="110"/>
    </row>
    <row r="39" spans="1:13" s="22" customFormat="1" ht="36" customHeight="1">
      <c r="A39" s="62" t="s">
        <v>91</v>
      </c>
      <c r="B39" s="61">
        <f>B38+1</f>
        <v>6</v>
      </c>
      <c r="C39" s="57">
        <v>1030</v>
      </c>
      <c r="D39" s="111">
        <v>84527.6</v>
      </c>
      <c r="E39" s="111">
        <v>120980</v>
      </c>
      <c r="F39" s="111">
        <f>G39+H39+I39+J39</f>
        <v>136685.4</v>
      </c>
      <c r="G39" s="111">
        <v>32381.4</v>
      </c>
      <c r="H39" s="111">
        <v>34768</v>
      </c>
      <c r="I39" s="111">
        <v>34768</v>
      </c>
      <c r="J39" s="111">
        <v>34768</v>
      </c>
      <c r="K39" s="111"/>
      <c r="M39" s="54"/>
    </row>
    <row r="40" spans="1:16" s="22" customFormat="1" ht="21" customHeight="1">
      <c r="A40" s="62" t="s">
        <v>120</v>
      </c>
      <c r="B40" s="61">
        <f t="shared" si="0"/>
        <v>7</v>
      </c>
      <c r="C40" s="57">
        <v>1040</v>
      </c>
      <c r="D40" s="111">
        <v>1833.4</v>
      </c>
      <c r="E40" s="111">
        <f>E41+E42+E43</f>
        <v>2551</v>
      </c>
      <c r="F40" s="111">
        <v>2763.3</v>
      </c>
      <c r="G40" s="111">
        <v>912.5</v>
      </c>
      <c r="H40" s="111">
        <v>588.8</v>
      </c>
      <c r="I40" s="111">
        <v>486.6</v>
      </c>
      <c r="J40" s="111">
        <v>775.4</v>
      </c>
      <c r="K40" s="111"/>
      <c r="M40" s="54"/>
      <c r="P40" s="51"/>
    </row>
    <row r="41" spans="1:11" s="83" customFormat="1" ht="21" customHeight="1">
      <c r="A41" s="73" t="s">
        <v>121</v>
      </c>
      <c r="B41" s="61">
        <f t="shared" si="0"/>
        <v>8</v>
      </c>
      <c r="C41" s="61" t="s">
        <v>122</v>
      </c>
      <c r="D41" s="110">
        <v>1833.4</v>
      </c>
      <c r="E41" s="110">
        <v>2551</v>
      </c>
      <c r="F41" s="115">
        <f>G41+H41+I41+J41</f>
        <v>2763.3</v>
      </c>
      <c r="G41" s="110">
        <v>912.5</v>
      </c>
      <c r="H41" s="110">
        <v>588.8</v>
      </c>
      <c r="I41" s="110">
        <v>486.6</v>
      </c>
      <c r="J41" s="110">
        <v>775.4</v>
      </c>
      <c r="K41" s="110"/>
    </row>
    <row r="42" spans="1:11" s="83" customFormat="1" ht="21" customHeight="1">
      <c r="A42" s="73" t="s">
        <v>123</v>
      </c>
      <c r="B42" s="61">
        <f t="shared" si="0"/>
        <v>9</v>
      </c>
      <c r="C42" s="61" t="s">
        <v>124</v>
      </c>
      <c r="D42" s="110"/>
      <c r="E42" s="110"/>
      <c r="F42" s="115"/>
      <c r="G42" s="110"/>
      <c r="H42" s="110"/>
      <c r="I42" s="110"/>
      <c r="J42" s="110"/>
      <c r="K42" s="110"/>
    </row>
    <row r="43" spans="1:15" s="83" customFormat="1" ht="21" customHeight="1">
      <c r="A43" s="73" t="s">
        <v>125</v>
      </c>
      <c r="B43" s="61">
        <f t="shared" si="0"/>
        <v>10</v>
      </c>
      <c r="C43" s="61" t="s">
        <v>126</v>
      </c>
      <c r="D43" s="110"/>
      <c r="E43" s="110"/>
      <c r="F43" s="110"/>
      <c r="G43" s="110"/>
      <c r="H43" s="110"/>
      <c r="I43" s="110"/>
      <c r="J43" s="110"/>
      <c r="K43" s="110"/>
      <c r="O43" s="86"/>
    </row>
    <row r="44" spans="1:16" s="22" customFormat="1" ht="38.25" customHeight="1">
      <c r="A44" s="81" t="s">
        <v>127</v>
      </c>
      <c r="B44" s="61">
        <f t="shared" si="0"/>
        <v>11</v>
      </c>
      <c r="C44" s="82">
        <v>1050</v>
      </c>
      <c r="D44" s="111">
        <v>13289.6</v>
      </c>
      <c r="E44" s="111">
        <v>21837.8</v>
      </c>
      <c r="F44" s="162">
        <f>G44+H44+I44+J44</f>
        <v>12166</v>
      </c>
      <c r="G44" s="111">
        <v>2437.6</v>
      </c>
      <c r="H44" s="111">
        <v>4853.4</v>
      </c>
      <c r="I44" s="111">
        <v>2437.4</v>
      </c>
      <c r="J44" s="111">
        <v>2437.6</v>
      </c>
      <c r="K44" s="109"/>
      <c r="M44" s="51"/>
      <c r="P44" s="51"/>
    </row>
    <row r="45" spans="1:13" s="22" customFormat="1" ht="21" customHeight="1">
      <c r="A45" s="62" t="s">
        <v>88</v>
      </c>
      <c r="B45" s="61">
        <f t="shared" si="0"/>
        <v>12</v>
      </c>
      <c r="C45" s="57">
        <v>1060</v>
      </c>
      <c r="D45" s="111">
        <v>5895.7</v>
      </c>
      <c r="E45" s="111">
        <v>2665</v>
      </c>
      <c r="F45" s="111">
        <v>2680</v>
      </c>
      <c r="G45" s="111">
        <v>670</v>
      </c>
      <c r="H45" s="111">
        <v>670</v>
      </c>
      <c r="I45" s="111">
        <v>670</v>
      </c>
      <c r="J45" s="111">
        <v>670</v>
      </c>
      <c r="K45" s="111"/>
      <c r="M45" s="54"/>
    </row>
    <row r="46" spans="1:13" s="85" customFormat="1" ht="21" customHeight="1">
      <c r="A46" s="73" t="s">
        <v>42</v>
      </c>
      <c r="B46" s="61">
        <f t="shared" si="0"/>
        <v>13</v>
      </c>
      <c r="C46" s="61" t="s">
        <v>99</v>
      </c>
      <c r="D46" s="112"/>
      <c r="E46" s="112"/>
      <c r="F46" s="132">
        <f>G46+H46+I46+J46</f>
        <v>0</v>
      </c>
      <c r="G46" s="112"/>
      <c r="H46" s="112"/>
      <c r="I46" s="112"/>
      <c r="J46" s="112"/>
      <c r="K46" s="112"/>
      <c r="M46" s="195"/>
    </row>
    <row r="47" spans="1:11" s="85" customFormat="1" ht="21" customHeight="1">
      <c r="A47" s="73" t="s">
        <v>43</v>
      </c>
      <c r="B47" s="61">
        <f t="shared" si="0"/>
        <v>14</v>
      </c>
      <c r="C47" s="61" t="s">
        <v>128</v>
      </c>
      <c r="D47" s="112"/>
      <c r="E47" s="112"/>
      <c r="F47" s="132">
        <f>G47+H47+I47+J47</f>
        <v>0</v>
      </c>
      <c r="G47" s="112"/>
      <c r="H47" s="112"/>
      <c r="I47" s="112"/>
      <c r="J47" s="112"/>
      <c r="K47" s="112"/>
    </row>
    <row r="48" spans="1:11" s="85" customFormat="1" ht="21" customHeight="1">
      <c r="A48" s="73" t="s">
        <v>276</v>
      </c>
      <c r="B48" s="61">
        <f t="shared" si="0"/>
        <v>15</v>
      </c>
      <c r="C48" s="61" t="s">
        <v>129</v>
      </c>
      <c r="D48" s="112">
        <v>0</v>
      </c>
      <c r="E48" s="112"/>
      <c r="F48" s="132"/>
      <c r="G48" s="112"/>
      <c r="H48" s="112"/>
      <c r="I48" s="112"/>
      <c r="J48" s="112"/>
      <c r="K48" s="112"/>
    </row>
    <row r="49" spans="1:11" s="85" customFormat="1" ht="35.25" customHeight="1">
      <c r="A49" s="73" t="s">
        <v>92</v>
      </c>
      <c r="B49" s="61">
        <f t="shared" si="0"/>
        <v>16</v>
      </c>
      <c r="C49" s="61" t="s">
        <v>130</v>
      </c>
      <c r="D49" s="112">
        <v>5816.7</v>
      </c>
      <c r="E49" s="112">
        <v>2600</v>
      </c>
      <c r="F49" s="132">
        <f>G49+H49+I49+J49</f>
        <v>2600</v>
      </c>
      <c r="G49" s="112">
        <v>650</v>
      </c>
      <c r="H49" s="112">
        <v>650</v>
      </c>
      <c r="I49" s="112">
        <v>650</v>
      </c>
      <c r="J49" s="112">
        <v>650</v>
      </c>
      <c r="K49" s="112"/>
    </row>
    <row r="50" spans="1:11" s="85" customFormat="1" ht="21" customHeight="1">
      <c r="A50" s="73" t="s">
        <v>131</v>
      </c>
      <c r="B50" s="61">
        <f t="shared" si="0"/>
        <v>17</v>
      </c>
      <c r="C50" s="61" t="s">
        <v>132</v>
      </c>
      <c r="D50" s="112">
        <v>79</v>
      </c>
      <c r="E50" s="112">
        <v>85</v>
      </c>
      <c r="F50" s="132">
        <v>80</v>
      </c>
      <c r="G50" s="112">
        <v>20</v>
      </c>
      <c r="H50" s="112">
        <v>20</v>
      </c>
      <c r="I50" s="112">
        <v>20</v>
      </c>
      <c r="J50" s="112">
        <v>20</v>
      </c>
      <c r="K50" s="112"/>
    </row>
    <row r="51" spans="1:11" s="85" customFormat="1" ht="66" customHeight="1">
      <c r="A51" s="73" t="s">
        <v>191</v>
      </c>
      <c r="B51" s="61">
        <f t="shared" si="0"/>
        <v>18</v>
      </c>
      <c r="C51" s="61" t="s">
        <v>291</v>
      </c>
      <c r="D51" s="112"/>
      <c r="E51" s="112"/>
      <c r="F51" s="112"/>
      <c r="G51" s="112"/>
      <c r="H51" s="112"/>
      <c r="I51" s="112"/>
      <c r="J51" s="112"/>
      <c r="K51" s="112"/>
    </row>
    <row r="52" spans="1:11" s="85" customFormat="1" ht="60" customHeight="1">
      <c r="A52" s="73" t="s">
        <v>134</v>
      </c>
      <c r="B52" s="61">
        <f t="shared" si="0"/>
        <v>19</v>
      </c>
      <c r="C52" s="61" t="s">
        <v>133</v>
      </c>
      <c r="D52" s="112"/>
      <c r="E52" s="112"/>
      <c r="F52" s="132">
        <f>G52+H52+I52+J52</f>
        <v>0</v>
      </c>
      <c r="G52" s="112"/>
      <c r="H52" s="112"/>
      <c r="I52" s="112"/>
      <c r="J52" s="112"/>
      <c r="K52" s="112"/>
    </row>
    <row r="53" spans="1:11" s="74" customFormat="1" ht="60" customHeight="1">
      <c r="A53" s="83" t="s">
        <v>428</v>
      </c>
      <c r="B53" s="179"/>
      <c r="C53" s="179"/>
      <c r="D53" s="192">
        <v>1253.6</v>
      </c>
      <c r="E53" s="192"/>
      <c r="F53" s="193"/>
      <c r="G53" s="192"/>
      <c r="H53" s="192"/>
      <c r="I53" s="192"/>
      <c r="J53" s="192"/>
      <c r="K53" s="192"/>
    </row>
    <row r="54" spans="1:11" s="74" customFormat="1" ht="24" customHeight="1">
      <c r="A54" s="182" t="s">
        <v>292</v>
      </c>
      <c r="B54" s="179">
        <f>B52+1</f>
        <v>20</v>
      </c>
      <c r="C54" s="180">
        <v>1070</v>
      </c>
      <c r="D54" s="192"/>
      <c r="E54" s="192">
        <v>935.4</v>
      </c>
      <c r="F54" s="193">
        <v>34.5</v>
      </c>
      <c r="G54" s="192"/>
      <c r="H54" s="192"/>
      <c r="I54" s="192"/>
      <c r="J54" s="192"/>
      <c r="K54" s="192"/>
    </row>
    <row r="55" spans="1:11" s="74" customFormat="1" ht="27.75" customHeight="1">
      <c r="A55" s="182" t="s">
        <v>355</v>
      </c>
      <c r="B55" s="179">
        <f t="shared" si="0"/>
        <v>21</v>
      </c>
      <c r="C55" s="180">
        <v>1080</v>
      </c>
      <c r="D55" s="192"/>
      <c r="E55" s="192">
        <v>51.7</v>
      </c>
      <c r="F55" s="193">
        <v>21.5</v>
      </c>
      <c r="G55" s="192"/>
      <c r="H55" s="192"/>
      <c r="I55" s="192"/>
      <c r="J55" s="192"/>
      <c r="K55" s="192"/>
    </row>
    <row r="56" spans="1:14" s="35" customFormat="1" ht="21" customHeight="1" thickBot="1">
      <c r="A56" s="32" t="s">
        <v>98</v>
      </c>
      <c r="B56" s="61">
        <f t="shared" si="0"/>
        <v>22</v>
      </c>
      <c r="C56" s="31">
        <v>1100</v>
      </c>
      <c r="D56" s="165">
        <f>D57+D72+D102+D127+D158</f>
        <v>106236.19999999998</v>
      </c>
      <c r="E56" s="165">
        <f>E57+E72+E102+E127+E158</f>
        <v>148457.19999999998</v>
      </c>
      <c r="F56" s="165">
        <f>F57+F72+F102+F127</f>
        <v>154294.65999999997</v>
      </c>
      <c r="G56" s="165">
        <f>G57+G72+G102+G127</f>
        <v>36401.5</v>
      </c>
      <c r="H56" s="165">
        <f>H57+H72+H102+H127</f>
        <v>40880.2</v>
      </c>
      <c r="I56" s="165">
        <f>I57+I72+I102+I127</f>
        <v>38362.00000000001</v>
      </c>
      <c r="J56" s="165">
        <f>J57+J72+J102+J127</f>
        <v>38650.96</v>
      </c>
      <c r="K56" s="133"/>
      <c r="M56" s="95"/>
      <c r="N56" s="95"/>
    </row>
    <row r="57" spans="1:11" s="22" customFormat="1" ht="21" customHeight="1" thickBot="1">
      <c r="A57" s="36" t="s">
        <v>135</v>
      </c>
      <c r="B57" s="61">
        <f t="shared" si="0"/>
        <v>23</v>
      </c>
      <c r="C57" s="21">
        <v>1110</v>
      </c>
      <c r="D57" s="135">
        <f aca="true" t="shared" si="1" ref="D57:I57">D58+D59+D68</f>
        <v>423.40000000000003</v>
      </c>
      <c r="E57" s="135">
        <f t="shared" si="1"/>
        <v>423.40000000000003</v>
      </c>
      <c r="F57" s="135">
        <f t="shared" si="1"/>
        <v>0</v>
      </c>
      <c r="G57" s="135">
        <f t="shared" si="1"/>
        <v>0</v>
      </c>
      <c r="H57" s="135">
        <f t="shared" si="1"/>
        <v>0</v>
      </c>
      <c r="I57" s="135">
        <f t="shared" si="1"/>
        <v>0</v>
      </c>
      <c r="J57" s="134">
        <f>J58+J59+J60+J61+J62+J63+J65</f>
        <v>0</v>
      </c>
      <c r="K57" s="113"/>
    </row>
    <row r="58" spans="1:13" s="89" customFormat="1" ht="21" customHeight="1">
      <c r="A58" s="88" t="s">
        <v>257</v>
      </c>
      <c r="B58" s="61">
        <f t="shared" si="0"/>
        <v>24</v>
      </c>
      <c r="C58" s="71" t="s">
        <v>100</v>
      </c>
      <c r="D58" s="114">
        <v>319.1</v>
      </c>
      <c r="E58" s="114">
        <v>319.1</v>
      </c>
      <c r="F58" s="136"/>
      <c r="G58" s="114"/>
      <c r="H58" s="114"/>
      <c r="I58" s="114"/>
      <c r="J58" s="114"/>
      <c r="K58" s="114"/>
      <c r="M58" s="90"/>
    </row>
    <row r="59" spans="1:11" s="89" customFormat="1" ht="21" customHeight="1">
      <c r="A59" s="73" t="s">
        <v>90</v>
      </c>
      <c r="B59" s="61">
        <f t="shared" si="0"/>
        <v>25</v>
      </c>
      <c r="C59" s="71" t="s">
        <v>101</v>
      </c>
      <c r="D59" s="110">
        <v>104.3</v>
      </c>
      <c r="E59" s="110">
        <v>104.3</v>
      </c>
      <c r="F59" s="115"/>
      <c r="G59" s="110"/>
      <c r="H59" s="110"/>
      <c r="I59" s="110"/>
      <c r="J59" s="110"/>
      <c r="K59" s="110"/>
    </row>
    <row r="60" spans="1:11" s="89" customFormat="1" ht="21" customHeight="1">
      <c r="A60" s="73" t="s">
        <v>136</v>
      </c>
      <c r="B60" s="61">
        <f t="shared" si="0"/>
        <v>26</v>
      </c>
      <c r="C60" s="71" t="s">
        <v>140</v>
      </c>
      <c r="D60" s="110"/>
      <c r="E60" s="110"/>
      <c r="F60" s="115"/>
      <c r="G60" s="110"/>
      <c r="H60" s="110"/>
      <c r="I60" s="110"/>
      <c r="J60" s="110"/>
      <c r="K60" s="110"/>
    </row>
    <row r="61" spans="1:16" s="89" customFormat="1" ht="21" customHeight="1">
      <c r="A61" s="73" t="s">
        <v>44</v>
      </c>
      <c r="B61" s="61">
        <f t="shared" si="0"/>
        <v>27</v>
      </c>
      <c r="C61" s="71" t="s">
        <v>141</v>
      </c>
      <c r="D61" s="110"/>
      <c r="E61" s="110"/>
      <c r="F61" s="115"/>
      <c r="G61" s="110"/>
      <c r="H61" s="110"/>
      <c r="I61" s="110"/>
      <c r="J61" s="110"/>
      <c r="K61" s="110"/>
      <c r="P61" s="90"/>
    </row>
    <row r="62" spans="1:11" s="89" customFormat="1" ht="21" customHeight="1">
      <c r="A62" s="73" t="s">
        <v>45</v>
      </c>
      <c r="B62" s="61">
        <f t="shared" si="0"/>
        <v>28</v>
      </c>
      <c r="C62" s="71" t="s">
        <v>142</v>
      </c>
      <c r="D62" s="110"/>
      <c r="E62" s="110"/>
      <c r="F62" s="115"/>
      <c r="G62" s="110"/>
      <c r="H62" s="110"/>
      <c r="I62" s="110"/>
      <c r="J62" s="110"/>
      <c r="K62" s="110"/>
    </row>
    <row r="63" spans="1:11" s="89" customFormat="1" ht="21" customHeight="1">
      <c r="A63" s="73" t="s">
        <v>137</v>
      </c>
      <c r="B63" s="61">
        <f t="shared" si="0"/>
        <v>29</v>
      </c>
      <c r="C63" s="71" t="s">
        <v>143</v>
      </c>
      <c r="D63" s="110"/>
      <c r="E63" s="110"/>
      <c r="F63" s="115"/>
      <c r="G63" s="110"/>
      <c r="H63" s="110"/>
      <c r="I63" s="110"/>
      <c r="J63" s="110"/>
      <c r="K63" s="110"/>
    </row>
    <row r="64" spans="1:11" s="89" customFormat="1" ht="21" customHeight="1">
      <c r="A64" s="73" t="s">
        <v>96</v>
      </c>
      <c r="B64" s="61">
        <f t="shared" si="0"/>
        <v>30</v>
      </c>
      <c r="C64" s="71" t="s">
        <v>144</v>
      </c>
      <c r="D64" s="110"/>
      <c r="E64" s="110"/>
      <c r="F64" s="115"/>
      <c r="G64" s="110"/>
      <c r="H64" s="110"/>
      <c r="I64" s="110"/>
      <c r="J64" s="110"/>
      <c r="K64" s="110"/>
    </row>
    <row r="65" spans="1:11" s="89" customFormat="1" ht="21" customHeight="1">
      <c r="A65" s="73" t="s">
        <v>97</v>
      </c>
      <c r="B65" s="61">
        <f t="shared" si="0"/>
        <v>31</v>
      </c>
      <c r="C65" s="71" t="s">
        <v>145</v>
      </c>
      <c r="D65" s="110"/>
      <c r="E65" s="110"/>
      <c r="F65" s="115"/>
      <c r="G65" s="110"/>
      <c r="H65" s="110"/>
      <c r="I65" s="110"/>
      <c r="J65" s="110"/>
      <c r="K65" s="110"/>
    </row>
    <row r="66" spans="1:11" s="89" customFormat="1" ht="21" customHeight="1">
      <c r="A66" s="73" t="s">
        <v>47</v>
      </c>
      <c r="B66" s="61">
        <f t="shared" si="0"/>
        <v>32</v>
      </c>
      <c r="C66" s="71" t="s">
        <v>146</v>
      </c>
      <c r="D66" s="115"/>
      <c r="E66" s="115"/>
      <c r="F66" s="115"/>
      <c r="G66" s="110"/>
      <c r="H66" s="110"/>
      <c r="I66" s="110"/>
      <c r="J66" s="110"/>
      <c r="K66" s="110"/>
    </row>
    <row r="67" spans="1:11" s="89" customFormat="1" ht="21" customHeight="1">
      <c r="A67" s="91" t="s">
        <v>138</v>
      </c>
      <c r="B67" s="61">
        <f t="shared" si="0"/>
        <v>33</v>
      </c>
      <c r="C67" s="71" t="s">
        <v>147</v>
      </c>
      <c r="D67" s="115"/>
      <c r="E67" s="115"/>
      <c r="F67" s="115"/>
      <c r="G67" s="110"/>
      <c r="H67" s="110"/>
      <c r="I67" s="110"/>
      <c r="J67" s="110"/>
      <c r="K67" s="110"/>
    </row>
    <row r="68" spans="1:11" s="83" customFormat="1" ht="21" customHeight="1">
      <c r="A68" s="181" t="s">
        <v>426</v>
      </c>
      <c r="B68" s="179">
        <f t="shared" si="0"/>
        <v>34</v>
      </c>
      <c r="C68" s="187" t="s">
        <v>222</v>
      </c>
      <c r="D68" s="186"/>
      <c r="E68" s="186"/>
      <c r="F68" s="186"/>
      <c r="G68" s="185"/>
      <c r="H68" s="185"/>
      <c r="I68" s="185"/>
      <c r="J68" s="185"/>
      <c r="K68" s="185"/>
    </row>
    <row r="69" spans="1:11" s="89" customFormat="1" ht="33.75" customHeight="1">
      <c r="A69" s="73" t="s">
        <v>357</v>
      </c>
      <c r="B69" s="61">
        <f t="shared" si="0"/>
        <v>35</v>
      </c>
      <c r="C69" s="61" t="s">
        <v>356</v>
      </c>
      <c r="D69" s="115"/>
      <c r="E69" s="115"/>
      <c r="F69" s="115"/>
      <c r="G69" s="110"/>
      <c r="H69" s="110"/>
      <c r="I69" s="110"/>
      <c r="J69" s="110"/>
      <c r="K69" s="110"/>
    </row>
    <row r="70" spans="1:11" s="89" customFormat="1" ht="21" customHeight="1">
      <c r="A70" s="183" t="s">
        <v>293</v>
      </c>
      <c r="B70" s="61">
        <f t="shared" si="0"/>
        <v>36</v>
      </c>
      <c r="C70" s="61" t="s">
        <v>240</v>
      </c>
      <c r="D70" s="115"/>
      <c r="E70" s="115"/>
      <c r="F70" s="115"/>
      <c r="G70" s="110"/>
      <c r="H70" s="110"/>
      <c r="I70" s="110"/>
      <c r="J70" s="110"/>
      <c r="K70" s="110"/>
    </row>
    <row r="71" spans="1:11" s="89" customFormat="1" ht="21" customHeight="1" thickBot="1">
      <c r="A71" s="183" t="s">
        <v>294</v>
      </c>
      <c r="B71" s="61">
        <f t="shared" si="0"/>
        <v>37</v>
      </c>
      <c r="C71" s="61" t="s">
        <v>243</v>
      </c>
      <c r="D71" s="115"/>
      <c r="E71" s="115"/>
      <c r="F71" s="115"/>
      <c r="G71" s="110"/>
      <c r="H71" s="110"/>
      <c r="I71" s="110"/>
      <c r="J71" s="110"/>
      <c r="K71" s="110"/>
    </row>
    <row r="72" spans="1:16" s="22" customFormat="1" ht="21" customHeight="1" thickBot="1">
      <c r="A72" s="29" t="s">
        <v>139</v>
      </c>
      <c r="B72" s="61">
        <f t="shared" si="0"/>
        <v>38</v>
      </c>
      <c r="C72" s="161">
        <v>1120</v>
      </c>
      <c r="D72" s="135">
        <f>D73+D74+D75+D81+D83+D94+D95+D97+D98+D99+D82+D96</f>
        <v>83540.49999999999</v>
      </c>
      <c r="E72" s="135">
        <f>E73+E74+E75+E81+E82+E83+E94+E95+E97+E98+E99</f>
        <v>120979.99999999999</v>
      </c>
      <c r="F72" s="135">
        <f>F73+F74+F75+F81+F83+F94+F95+F97+F98+F99+F82</f>
        <v>136685.4</v>
      </c>
      <c r="G72" s="135">
        <f>G73+G74+G75+G81+G83+G94+G95+G97+G98+G99+G82</f>
        <v>32381.4</v>
      </c>
      <c r="H72" s="135">
        <f>H73+H74+H75+H81+H83+H94+H95+H97+H98+H99+H82</f>
        <v>34768</v>
      </c>
      <c r="I72" s="135">
        <f>I73+I74+I75+I81+I83+I94+I95+I97+I98+I99+I82</f>
        <v>34768.00000000001</v>
      </c>
      <c r="J72" s="135">
        <f>J73+J74+J75+J81+J83+J94+J95+J97+J98+J99+J82</f>
        <v>34768</v>
      </c>
      <c r="K72" s="135"/>
      <c r="M72" s="51"/>
      <c r="N72" s="56"/>
      <c r="O72" s="56"/>
      <c r="P72" s="51"/>
    </row>
    <row r="73" spans="1:13" s="22" customFormat="1" ht="21" customHeight="1">
      <c r="A73" s="70" t="s">
        <v>89</v>
      </c>
      <c r="B73" s="61">
        <f t="shared" si="0"/>
        <v>39</v>
      </c>
      <c r="C73" s="72" t="s">
        <v>218</v>
      </c>
      <c r="D73" s="116">
        <v>54702.7</v>
      </c>
      <c r="E73" s="116">
        <v>87840</v>
      </c>
      <c r="F73" s="116">
        <f>G73+H73+I73+J73</f>
        <v>87840</v>
      </c>
      <c r="G73" s="116">
        <v>21960</v>
      </c>
      <c r="H73" s="116">
        <v>21960</v>
      </c>
      <c r="I73" s="116">
        <v>21960</v>
      </c>
      <c r="J73" s="116">
        <v>21960</v>
      </c>
      <c r="K73" s="116"/>
      <c r="M73" s="54"/>
    </row>
    <row r="74" spans="1:13" s="22" customFormat="1" ht="21" customHeight="1">
      <c r="A74" s="63" t="s">
        <v>90</v>
      </c>
      <c r="B74" s="61">
        <f t="shared" si="0"/>
        <v>40</v>
      </c>
      <c r="C74" s="72" t="s">
        <v>295</v>
      </c>
      <c r="D74" s="117">
        <v>10753.6</v>
      </c>
      <c r="E74" s="117">
        <v>19324.8</v>
      </c>
      <c r="F74" s="117">
        <f>G74+H74+I74+J74</f>
        <v>19324.8</v>
      </c>
      <c r="G74" s="117">
        <v>4831.2</v>
      </c>
      <c r="H74" s="117">
        <v>4831.2</v>
      </c>
      <c r="I74" s="117">
        <v>4831.2</v>
      </c>
      <c r="J74" s="117">
        <v>4831.2</v>
      </c>
      <c r="K74" s="117"/>
      <c r="M74" s="54"/>
    </row>
    <row r="75" spans="1:13" s="22" customFormat="1" ht="21" customHeight="1">
      <c r="A75" s="63" t="s">
        <v>136</v>
      </c>
      <c r="B75" s="106">
        <f t="shared" si="0"/>
        <v>41</v>
      </c>
      <c r="C75" s="72" t="s">
        <v>296</v>
      </c>
      <c r="D75" s="117">
        <v>885</v>
      </c>
      <c r="E75" s="117">
        <f aca="true" t="shared" si="2" ref="E75:J75">E76+E77+E78+E79+E80</f>
        <v>976.2</v>
      </c>
      <c r="F75" s="117">
        <f t="shared" si="2"/>
        <v>1676.2</v>
      </c>
      <c r="G75" s="117">
        <f t="shared" si="2"/>
        <v>418</v>
      </c>
      <c r="H75" s="117">
        <f>H76+H77+H78+H79+H80</f>
        <v>420.4</v>
      </c>
      <c r="I75" s="117">
        <f t="shared" si="2"/>
        <v>419.4</v>
      </c>
      <c r="J75" s="117">
        <f t="shared" si="2"/>
        <v>418.4</v>
      </c>
      <c r="K75" s="117"/>
      <c r="M75" s="54"/>
    </row>
    <row r="76" spans="1:13" s="22" customFormat="1" ht="22.5" customHeight="1">
      <c r="A76" s="65" t="s">
        <v>108</v>
      </c>
      <c r="B76" s="61">
        <f t="shared" si="0"/>
        <v>42</v>
      </c>
      <c r="C76" s="66" t="s">
        <v>297</v>
      </c>
      <c r="D76" s="117">
        <v>18.1</v>
      </c>
      <c r="E76" s="117">
        <v>253.5</v>
      </c>
      <c r="F76" s="137">
        <f aca="true" t="shared" si="3" ref="F76:F83">G76+H76+I76+J76</f>
        <v>253.5</v>
      </c>
      <c r="G76" s="137">
        <v>63.3</v>
      </c>
      <c r="H76" s="137">
        <v>63.4</v>
      </c>
      <c r="I76" s="137">
        <v>63.4</v>
      </c>
      <c r="J76" s="137">
        <v>63.4</v>
      </c>
      <c r="K76" s="117"/>
      <c r="M76" s="54"/>
    </row>
    <row r="77" spans="1:13" s="22" customFormat="1" ht="21.75" customHeight="1">
      <c r="A77" s="65" t="s">
        <v>95</v>
      </c>
      <c r="B77" s="61">
        <f t="shared" si="0"/>
        <v>43</v>
      </c>
      <c r="C77" s="66" t="s">
        <v>298</v>
      </c>
      <c r="D77" s="117">
        <v>373.1</v>
      </c>
      <c r="E77" s="117">
        <v>290</v>
      </c>
      <c r="F77" s="137">
        <f t="shared" si="3"/>
        <v>290</v>
      </c>
      <c r="G77" s="137">
        <v>72</v>
      </c>
      <c r="H77" s="137">
        <v>73</v>
      </c>
      <c r="I77" s="137">
        <v>73</v>
      </c>
      <c r="J77" s="137">
        <v>72</v>
      </c>
      <c r="K77" s="117"/>
      <c r="M77" s="54"/>
    </row>
    <row r="78" spans="1:13" s="22" customFormat="1" ht="22.5" customHeight="1">
      <c r="A78" s="65" t="s">
        <v>93</v>
      </c>
      <c r="B78" s="61">
        <f t="shared" si="0"/>
        <v>44</v>
      </c>
      <c r="C78" s="66" t="s">
        <v>299</v>
      </c>
      <c r="D78" s="117">
        <v>111.8</v>
      </c>
      <c r="E78" s="117">
        <v>111</v>
      </c>
      <c r="F78" s="137">
        <f t="shared" si="3"/>
        <v>811</v>
      </c>
      <c r="G78" s="137">
        <v>203</v>
      </c>
      <c r="H78" s="137">
        <v>203</v>
      </c>
      <c r="I78" s="137">
        <v>202</v>
      </c>
      <c r="J78" s="137">
        <v>203</v>
      </c>
      <c r="K78" s="117"/>
      <c r="M78" s="54"/>
    </row>
    <row r="79" spans="1:13" s="22" customFormat="1" ht="37.5" customHeight="1">
      <c r="A79" s="65" t="s">
        <v>105</v>
      </c>
      <c r="B79" s="61">
        <f t="shared" si="0"/>
        <v>45</v>
      </c>
      <c r="C79" s="66" t="s">
        <v>300</v>
      </c>
      <c r="D79" s="117">
        <v>199.8</v>
      </c>
      <c r="E79" s="117">
        <v>218</v>
      </c>
      <c r="F79" s="137">
        <f t="shared" si="3"/>
        <v>218</v>
      </c>
      <c r="G79" s="137">
        <v>54</v>
      </c>
      <c r="H79" s="137">
        <v>55</v>
      </c>
      <c r="I79" s="137">
        <v>55</v>
      </c>
      <c r="J79" s="137">
        <v>54</v>
      </c>
      <c r="K79" s="117"/>
      <c r="M79" s="54"/>
    </row>
    <row r="80" spans="1:13" s="22" customFormat="1" ht="24.75" customHeight="1">
      <c r="A80" s="65" t="s">
        <v>106</v>
      </c>
      <c r="B80" s="61">
        <f t="shared" si="0"/>
        <v>46</v>
      </c>
      <c r="C80" s="66" t="s">
        <v>301</v>
      </c>
      <c r="D80" s="117">
        <v>182.2</v>
      </c>
      <c r="E80" s="117">
        <v>103.7</v>
      </c>
      <c r="F80" s="137">
        <f t="shared" si="3"/>
        <v>103.7</v>
      </c>
      <c r="G80" s="137">
        <v>25.7</v>
      </c>
      <c r="H80" s="137">
        <v>26</v>
      </c>
      <c r="I80" s="137">
        <v>26</v>
      </c>
      <c r="J80" s="137">
        <v>26</v>
      </c>
      <c r="K80" s="117"/>
      <c r="M80" s="54"/>
    </row>
    <row r="81" spans="1:13" s="22" customFormat="1" ht="54" customHeight="1">
      <c r="A81" s="63" t="s">
        <v>44</v>
      </c>
      <c r="B81" s="61">
        <f t="shared" si="0"/>
        <v>47</v>
      </c>
      <c r="C81" s="64" t="s">
        <v>302</v>
      </c>
      <c r="D81" s="117">
        <v>421.9</v>
      </c>
      <c r="E81" s="117">
        <v>446</v>
      </c>
      <c r="F81" s="117">
        <f t="shared" si="3"/>
        <v>1611.5</v>
      </c>
      <c r="G81" s="117">
        <v>111.5</v>
      </c>
      <c r="H81" s="117">
        <v>500</v>
      </c>
      <c r="I81" s="117">
        <v>500</v>
      </c>
      <c r="J81" s="117">
        <v>500</v>
      </c>
      <c r="K81" s="117"/>
      <c r="M81" s="54"/>
    </row>
    <row r="82" spans="1:13" s="22" customFormat="1" ht="18" customHeight="1">
      <c r="A82" s="63" t="s">
        <v>45</v>
      </c>
      <c r="B82" s="61">
        <f t="shared" si="0"/>
        <v>48</v>
      </c>
      <c r="C82" s="64" t="s">
        <v>303</v>
      </c>
      <c r="D82" s="117">
        <v>0</v>
      </c>
      <c r="E82" s="117">
        <v>0</v>
      </c>
      <c r="F82" s="117">
        <f t="shared" si="3"/>
        <v>0</v>
      </c>
      <c r="G82" s="117">
        <v>0</v>
      </c>
      <c r="H82" s="117">
        <v>0</v>
      </c>
      <c r="I82" s="117">
        <v>0</v>
      </c>
      <c r="J82" s="117">
        <v>0</v>
      </c>
      <c r="K82" s="117"/>
      <c r="M82" s="54"/>
    </row>
    <row r="83" spans="1:13" s="22" customFormat="1" ht="52.5" customHeight="1">
      <c r="A83" s="63" t="s">
        <v>137</v>
      </c>
      <c r="B83" s="61">
        <f t="shared" si="0"/>
        <v>49</v>
      </c>
      <c r="C83" s="64" t="s">
        <v>304</v>
      </c>
      <c r="D83" s="117">
        <v>1717</v>
      </c>
      <c r="E83" s="117">
        <v>1873.4</v>
      </c>
      <c r="F83" s="117">
        <f t="shared" si="3"/>
        <v>1173.4</v>
      </c>
      <c r="G83" s="117">
        <f>G84+G85+G86+G87+G88+G89+G90+G91+G92+G93</f>
        <v>293.3</v>
      </c>
      <c r="H83" s="117">
        <f>H84+H85+H86+H87+H88+H89+H90+H91+H92+H93</f>
        <v>293.4</v>
      </c>
      <c r="I83" s="117">
        <f>I84+I85+I86+I87+I88+I89+I90+I91+I92+I93</f>
        <v>293.4</v>
      </c>
      <c r="J83" s="117">
        <f>J84+J85+J86+J87+J88+J89+J90+J91+J92+J93</f>
        <v>293.3</v>
      </c>
      <c r="K83" s="117"/>
      <c r="M83" s="54"/>
    </row>
    <row r="84" spans="1:13" s="22" customFormat="1" ht="21.75" customHeight="1">
      <c r="A84" s="69" t="s">
        <v>358</v>
      </c>
      <c r="B84" s="61">
        <f t="shared" si="0"/>
        <v>50</v>
      </c>
      <c r="C84" s="66" t="s">
        <v>305</v>
      </c>
      <c r="D84" s="117"/>
      <c r="E84" s="117">
        <v>100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17"/>
      <c r="M84" s="54"/>
    </row>
    <row r="85" spans="1:13" s="22" customFormat="1" ht="21.75" customHeight="1">
      <c r="A85" s="69" t="s">
        <v>306</v>
      </c>
      <c r="B85" s="61">
        <f t="shared" si="0"/>
        <v>51</v>
      </c>
      <c r="C85" s="66" t="s">
        <v>307</v>
      </c>
      <c r="D85" s="117"/>
      <c r="E85" s="117">
        <v>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17"/>
      <c r="M85" s="54"/>
    </row>
    <row r="86" spans="1:13" s="22" customFormat="1" ht="21.75" customHeight="1">
      <c r="A86" s="69" t="s">
        <v>359</v>
      </c>
      <c r="B86" s="61">
        <f t="shared" si="0"/>
        <v>52</v>
      </c>
      <c r="C86" s="66" t="s">
        <v>308</v>
      </c>
      <c r="D86" s="117">
        <v>202.3</v>
      </c>
      <c r="E86" s="117">
        <v>461</v>
      </c>
      <c r="F86" s="137">
        <f>G86+H86+I86+J86</f>
        <v>461</v>
      </c>
      <c r="G86" s="137">
        <v>115.2</v>
      </c>
      <c r="H86" s="137">
        <v>115.3</v>
      </c>
      <c r="I86" s="137">
        <v>115.3</v>
      </c>
      <c r="J86" s="137">
        <v>115.2</v>
      </c>
      <c r="K86" s="117"/>
      <c r="M86" s="54"/>
    </row>
    <row r="87" spans="1:13" s="22" customFormat="1" ht="18" customHeight="1">
      <c r="A87" s="69" t="s">
        <v>94</v>
      </c>
      <c r="B87" s="61">
        <f t="shared" si="0"/>
        <v>53</v>
      </c>
      <c r="C87" s="66" t="s">
        <v>309</v>
      </c>
      <c r="D87" s="117">
        <v>747.6</v>
      </c>
      <c r="E87" s="117">
        <v>605.6</v>
      </c>
      <c r="F87" s="137">
        <v>205.6</v>
      </c>
      <c r="G87" s="137">
        <v>51.4</v>
      </c>
      <c r="H87" s="137">
        <v>51.4</v>
      </c>
      <c r="I87" s="137">
        <v>51.4</v>
      </c>
      <c r="J87" s="137">
        <v>51.4</v>
      </c>
      <c r="K87" s="117"/>
      <c r="M87" s="54"/>
    </row>
    <row r="88" spans="1:13" s="22" customFormat="1" ht="22.5" customHeight="1">
      <c r="A88" s="69" t="s">
        <v>310</v>
      </c>
      <c r="B88" s="61">
        <f t="shared" si="0"/>
        <v>54</v>
      </c>
      <c r="C88" s="66" t="s">
        <v>311</v>
      </c>
      <c r="D88" s="117">
        <v>7.7</v>
      </c>
      <c r="E88" s="117">
        <v>10</v>
      </c>
      <c r="F88" s="137">
        <v>10</v>
      </c>
      <c r="G88" s="137">
        <v>2.5</v>
      </c>
      <c r="H88" s="137">
        <v>2.5</v>
      </c>
      <c r="I88" s="137">
        <v>2.5</v>
      </c>
      <c r="J88" s="137">
        <v>2.5</v>
      </c>
      <c r="K88" s="117"/>
      <c r="M88" s="54"/>
    </row>
    <row r="89" spans="1:13" s="22" customFormat="1" ht="30" customHeight="1">
      <c r="A89" s="69" t="s">
        <v>312</v>
      </c>
      <c r="B89" s="61">
        <f t="shared" si="0"/>
        <v>55</v>
      </c>
      <c r="C89" s="66" t="s">
        <v>313</v>
      </c>
      <c r="D89" s="117">
        <v>323.9</v>
      </c>
      <c r="E89" s="117">
        <v>340</v>
      </c>
      <c r="F89" s="137">
        <v>340</v>
      </c>
      <c r="G89" s="137">
        <v>85</v>
      </c>
      <c r="H89" s="137">
        <v>85</v>
      </c>
      <c r="I89" s="137">
        <v>85</v>
      </c>
      <c r="J89" s="137">
        <v>85</v>
      </c>
      <c r="K89" s="117"/>
      <c r="M89" s="54"/>
    </row>
    <row r="90" spans="1:13" s="22" customFormat="1" ht="18" customHeight="1">
      <c r="A90" s="69" t="s">
        <v>314</v>
      </c>
      <c r="B90" s="61">
        <f t="shared" si="0"/>
        <v>56</v>
      </c>
      <c r="C90" s="66" t="s">
        <v>315</v>
      </c>
      <c r="D90" s="117">
        <v>18.7</v>
      </c>
      <c r="E90" s="117">
        <v>80</v>
      </c>
      <c r="F90" s="137">
        <v>80</v>
      </c>
      <c r="G90" s="137">
        <v>20</v>
      </c>
      <c r="H90" s="137">
        <v>20</v>
      </c>
      <c r="I90" s="137">
        <v>20</v>
      </c>
      <c r="J90" s="137">
        <v>20</v>
      </c>
      <c r="K90" s="117"/>
      <c r="M90" s="54"/>
    </row>
    <row r="91" spans="1:13" s="22" customFormat="1" ht="18" customHeight="1">
      <c r="A91" s="69" t="s">
        <v>361</v>
      </c>
      <c r="B91" s="61">
        <f t="shared" si="0"/>
        <v>57</v>
      </c>
      <c r="C91" s="66" t="s">
        <v>458</v>
      </c>
      <c r="D91" s="117">
        <v>14.2</v>
      </c>
      <c r="E91" s="117">
        <v>20</v>
      </c>
      <c r="F91" s="137">
        <v>20</v>
      </c>
      <c r="G91" s="137">
        <v>5</v>
      </c>
      <c r="H91" s="137">
        <v>5</v>
      </c>
      <c r="I91" s="137">
        <v>5</v>
      </c>
      <c r="J91" s="137">
        <v>5</v>
      </c>
      <c r="K91" s="184"/>
      <c r="M91" s="54"/>
    </row>
    <row r="92" spans="1:13" s="188" customFormat="1" ht="30.75">
      <c r="A92" s="305" t="s">
        <v>362</v>
      </c>
      <c r="B92" s="61">
        <f t="shared" si="0"/>
        <v>58</v>
      </c>
      <c r="C92" s="66" t="s">
        <v>316</v>
      </c>
      <c r="D92" s="189">
        <v>6.5</v>
      </c>
      <c r="E92" s="189">
        <v>20</v>
      </c>
      <c r="F92" s="190">
        <v>20</v>
      </c>
      <c r="G92" s="189">
        <v>5</v>
      </c>
      <c r="H92" s="189">
        <v>5</v>
      </c>
      <c r="I92" s="189">
        <v>5</v>
      </c>
      <c r="J92" s="191">
        <v>5</v>
      </c>
      <c r="K92" s="178"/>
      <c r="M92" s="54">
        <f>D86+D87+D88+D89+D90+D91+D92+D93</f>
        <v>1717</v>
      </c>
    </row>
    <row r="93" spans="1:13" s="22" customFormat="1" ht="29.25" customHeight="1">
      <c r="A93" s="69" t="s">
        <v>106</v>
      </c>
      <c r="B93" s="61">
        <f t="shared" si="0"/>
        <v>59</v>
      </c>
      <c r="C93" s="66" t="s">
        <v>317</v>
      </c>
      <c r="D93" s="117">
        <v>396.1</v>
      </c>
      <c r="E93" s="117">
        <v>236.8</v>
      </c>
      <c r="F93" s="137">
        <v>36.8</v>
      </c>
      <c r="G93" s="137">
        <v>9.2</v>
      </c>
      <c r="H93" s="137">
        <v>9.2</v>
      </c>
      <c r="I93" s="137">
        <v>9.2</v>
      </c>
      <c r="J93" s="137">
        <v>9.2</v>
      </c>
      <c r="K93" s="117"/>
      <c r="M93" s="54"/>
    </row>
    <row r="94" spans="1:13" s="22" customFormat="1" ht="21" customHeight="1">
      <c r="A94" s="63" t="s">
        <v>96</v>
      </c>
      <c r="B94" s="61">
        <f t="shared" si="0"/>
        <v>60</v>
      </c>
      <c r="C94" s="64" t="s">
        <v>318</v>
      </c>
      <c r="D94" s="117">
        <v>3.2</v>
      </c>
      <c r="E94" s="117">
        <v>7.9</v>
      </c>
      <c r="F94" s="117">
        <f>G94+H94+I94+J94</f>
        <v>7.9</v>
      </c>
      <c r="G94" s="117">
        <v>1.9</v>
      </c>
      <c r="H94" s="117">
        <v>2</v>
      </c>
      <c r="I94" s="117">
        <v>2</v>
      </c>
      <c r="J94" s="117">
        <v>2</v>
      </c>
      <c r="K94" s="117"/>
      <c r="M94" s="54"/>
    </row>
    <row r="95" spans="1:14" s="22" customFormat="1" ht="21" customHeight="1">
      <c r="A95" s="63" t="s">
        <v>97</v>
      </c>
      <c r="B95" s="61">
        <f t="shared" si="0"/>
        <v>61</v>
      </c>
      <c r="C95" s="64" t="s">
        <v>319</v>
      </c>
      <c r="D95" s="117">
        <v>60.9</v>
      </c>
      <c r="E95" s="117">
        <v>62</v>
      </c>
      <c r="F95" s="117">
        <f>G95+H95+I95+J95</f>
        <v>111.80000000000001</v>
      </c>
      <c r="G95" s="117">
        <v>15.5</v>
      </c>
      <c r="H95" s="117">
        <v>32.5</v>
      </c>
      <c r="I95" s="117">
        <v>31.9</v>
      </c>
      <c r="J95" s="117">
        <v>31.9</v>
      </c>
      <c r="K95" s="117"/>
      <c r="M95" s="54"/>
      <c r="N95" s="51"/>
    </row>
    <row r="96" spans="1:14" s="22" customFormat="1" ht="21" customHeight="1">
      <c r="A96" s="63" t="s">
        <v>462</v>
      </c>
      <c r="B96" s="61">
        <f t="shared" si="0"/>
        <v>62</v>
      </c>
      <c r="C96" s="64" t="s">
        <v>320</v>
      </c>
      <c r="D96" s="117">
        <v>9.8</v>
      </c>
      <c r="E96" s="117"/>
      <c r="F96" s="117"/>
      <c r="G96" s="117"/>
      <c r="H96" s="117"/>
      <c r="I96" s="117"/>
      <c r="J96" s="117"/>
      <c r="K96" s="117"/>
      <c r="M96" s="54"/>
      <c r="N96" s="51"/>
    </row>
    <row r="97" spans="1:11" s="22" customFormat="1" ht="21" customHeight="1">
      <c r="A97" s="63" t="s">
        <v>345</v>
      </c>
      <c r="B97" s="61">
        <f t="shared" si="0"/>
        <v>63</v>
      </c>
      <c r="C97" s="64" t="s">
        <v>321</v>
      </c>
      <c r="D97" s="117">
        <v>73.8</v>
      </c>
      <c r="E97" s="117">
        <v>0</v>
      </c>
      <c r="F97" s="117">
        <f>G97+H97+I97+J97</f>
        <v>60</v>
      </c>
      <c r="G97" s="117"/>
      <c r="H97" s="117">
        <v>20</v>
      </c>
      <c r="I97" s="117">
        <v>20</v>
      </c>
      <c r="J97" s="117">
        <v>20</v>
      </c>
      <c r="K97" s="117"/>
    </row>
    <row r="98" spans="1:13" s="22" customFormat="1" ht="21" customHeight="1">
      <c r="A98" s="63" t="s">
        <v>138</v>
      </c>
      <c r="B98" s="61">
        <f t="shared" si="0"/>
        <v>64</v>
      </c>
      <c r="C98" s="64" t="s">
        <v>322</v>
      </c>
      <c r="D98" s="117">
        <v>211.8</v>
      </c>
      <c r="E98" s="117">
        <v>0</v>
      </c>
      <c r="F98" s="117">
        <f>G98+H98+I98+J98</f>
        <v>0</v>
      </c>
      <c r="G98" s="117">
        <v>0</v>
      </c>
      <c r="H98" s="117">
        <v>0</v>
      </c>
      <c r="I98" s="117">
        <v>0</v>
      </c>
      <c r="J98" s="117">
        <v>0</v>
      </c>
      <c r="K98" s="117"/>
      <c r="M98" s="54"/>
    </row>
    <row r="99" spans="1:17" s="22" customFormat="1" ht="21" customHeight="1">
      <c r="A99" s="63" t="s">
        <v>239</v>
      </c>
      <c r="B99" s="61">
        <f t="shared" si="0"/>
        <v>65</v>
      </c>
      <c r="C99" s="64" t="s">
        <v>368</v>
      </c>
      <c r="D99" s="117">
        <v>14700.8</v>
      </c>
      <c r="E99" s="117">
        <v>10449.7</v>
      </c>
      <c r="F99" s="117">
        <f>F100+F101</f>
        <v>24879.8</v>
      </c>
      <c r="G99" s="117">
        <f>G100+G101</f>
        <v>4750</v>
      </c>
      <c r="H99" s="117">
        <f>H100+H101</f>
        <v>6708.5</v>
      </c>
      <c r="I99" s="117">
        <f>I100+I101</f>
        <v>6710.1</v>
      </c>
      <c r="J99" s="117">
        <f>J100+J101</f>
        <v>6711.2</v>
      </c>
      <c r="K99" s="118"/>
      <c r="M99" s="54"/>
      <c r="N99" s="54"/>
      <c r="O99" s="54"/>
      <c r="Q99" s="55"/>
    </row>
    <row r="100" spans="1:17" s="22" customFormat="1" ht="37.5" customHeight="1">
      <c r="A100" s="65" t="s">
        <v>459</v>
      </c>
      <c r="B100" s="61">
        <f t="shared" si="0"/>
        <v>66</v>
      </c>
      <c r="C100" s="64" t="s">
        <v>369</v>
      </c>
      <c r="D100" s="117">
        <v>10202.2</v>
      </c>
      <c r="E100" s="64">
        <v>7781.1</v>
      </c>
      <c r="F100" s="117">
        <f aca="true" t="shared" si="4" ref="F100:F105">G100+H100+I100+J100</f>
        <v>21729.8</v>
      </c>
      <c r="G100" s="117">
        <v>4750</v>
      </c>
      <c r="H100" s="117">
        <v>5658.5</v>
      </c>
      <c r="I100" s="117">
        <v>5660.1</v>
      </c>
      <c r="J100" s="117">
        <v>5661.2</v>
      </c>
      <c r="K100" s="118"/>
      <c r="M100" s="54"/>
      <c r="N100" s="54"/>
      <c r="O100" s="54"/>
      <c r="Q100" s="55"/>
    </row>
    <row r="101" spans="1:17" s="22" customFormat="1" ht="37.5" customHeight="1">
      <c r="A101" s="65" t="s">
        <v>460</v>
      </c>
      <c r="B101" s="61">
        <f aca="true" t="shared" si="5" ref="B101:B114">B100+1</f>
        <v>67</v>
      </c>
      <c r="C101" s="64" t="s">
        <v>370</v>
      </c>
      <c r="D101" s="117">
        <v>4498.6</v>
      </c>
      <c r="E101" s="283">
        <v>2668.6</v>
      </c>
      <c r="F101" s="117">
        <f t="shared" si="4"/>
        <v>3150</v>
      </c>
      <c r="G101" s="117">
        <v>0</v>
      </c>
      <c r="H101" s="117">
        <v>1050</v>
      </c>
      <c r="I101" s="117">
        <v>1050</v>
      </c>
      <c r="J101" s="117">
        <v>1050</v>
      </c>
      <c r="K101" s="118"/>
      <c r="M101" s="54"/>
      <c r="N101" s="54"/>
      <c r="O101" s="54"/>
      <c r="Q101" s="55"/>
    </row>
    <row r="102" spans="1:13" s="214" customFormat="1" ht="21" customHeight="1">
      <c r="A102" s="211" t="s">
        <v>214</v>
      </c>
      <c r="B102" s="61">
        <f t="shared" si="5"/>
        <v>68</v>
      </c>
      <c r="C102" s="18">
        <v>1130</v>
      </c>
      <c r="D102" s="285">
        <f>D103+D104+D105+D106+D107+D108+D113+D114+D120+D121+D122+D123+D126</f>
        <v>5895.7</v>
      </c>
      <c r="E102" s="111">
        <v>2665</v>
      </c>
      <c r="F102" s="212">
        <f t="shared" si="4"/>
        <v>2679.96</v>
      </c>
      <c r="G102" s="212">
        <f>G103+G104+G105+G106+G107+G108+G113+G114+G120+G121+G122+G123+G126</f>
        <v>670</v>
      </c>
      <c r="H102" s="212">
        <f>H103+H104+H105+H106+H107+H108+H113+H114+H120+H121+H122+H123+H126</f>
        <v>670</v>
      </c>
      <c r="I102" s="212">
        <f>I103+I104+I105+I106+I107+I108+I113+I114+I120+I121+I122+I123+I126</f>
        <v>670</v>
      </c>
      <c r="J102" s="212">
        <f>J103+J104+J105+J106+J107+J108+J113+J114+J120+J121+J122+J123+J126</f>
        <v>669.96</v>
      </c>
      <c r="K102" s="213"/>
      <c r="M102" s="215"/>
    </row>
    <row r="103" spans="1:13" s="214" customFormat="1" ht="21" customHeight="1">
      <c r="A103" s="216" t="s">
        <v>89</v>
      </c>
      <c r="B103" s="61">
        <f t="shared" si="5"/>
        <v>69</v>
      </c>
      <c r="C103" s="217" t="s">
        <v>224</v>
      </c>
      <c r="D103" s="117">
        <v>1743.7</v>
      </c>
      <c r="E103" s="117">
        <v>230</v>
      </c>
      <c r="F103" s="207">
        <f t="shared" si="4"/>
        <v>63</v>
      </c>
      <c r="G103" s="207">
        <v>0</v>
      </c>
      <c r="H103" s="207">
        <v>21</v>
      </c>
      <c r="I103" s="207">
        <v>21</v>
      </c>
      <c r="J103" s="207">
        <v>21</v>
      </c>
      <c r="K103" s="207"/>
      <c r="M103" s="215"/>
    </row>
    <row r="104" spans="1:11" s="214" customFormat="1" ht="21" customHeight="1">
      <c r="A104" s="216" t="s">
        <v>90</v>
      </c>
      <c r="B104" s="61">
        <f t="shared" si="5"/>
        <v>70</v>
      </c>
      <c r="C104" s="217" t="s">
        <v>225</v>
      </c>
      <c r="D104" s="117">
        <v>452.7</v>
      </c>
      <c r="E104" s="117">
        <v>62</v>
      </c>
      <c r="F104" s="207">
        <f t="shared" si="4"/>
        <v>120</v>
      </c>
      <c r="G104" s="207">
        <v>0</v>
      </c>
      <c r="H104" s="207">
        <v>40</v>
      </c>
      <c r="I104" s="207">
        <v>40</v>
      </c>
      <c r="J104" s="207">
        <v>40</v>
      </c>
      <c r="K104" s="207"/>
    </row>
    <row r="105" spans="1:13" s="214" customFormat="1" ht="21" customHeight="1">
      <c r="A105" s="216" t="s">
        <v>136</v>
      </c>
      <c r="B105" s="61">
        <f t="shared" si="5"/>
        <v>71</v>
      </c>
      <c r="C105" s="217" t="s">
        <v>226</v>
      </c>
      <c r="D105" s="117">
        <v>1017</v>
      </c>
      <c r="E105" s="117">
        <v>735.6</v>
      </c>
      <c r="F105" s="207">
        <f t="shared" si="4"/>
        <v>791.3</v>
      </c>
      <c r="G105" s="207">
        <v>238</v>
      </c>
      <c r="H105" s="207">
        <v>188.2</v>
      </c>
      <c r="I105" s="207">
        <v>188.1</v>
      </c>
      <c r="J105" s="207">
        <v>177</v>
      </c>
      <c r="K105" s="207"/>
      <c r="M105" s="215"/>
    </row>
    <row r="106" spans="1:11" s="214" customFormat="1" ht="21" customHeight="1">
      <c r="A106" s="216" t="s">
        <v>203</v>
      </c>
      <c r="B106" s="61">
        <f t="shared" si="5"/>
        <v>72</v>
      </c>
      <c r="C106" s="217" t="s">
        <v>227</v>
      </c>
      <c r="D106" s="117">
        <v>146</v>
      </c>
      <c r="E106" s="117">
        <v>18</v>
      </c>
      <c r="F106" s="207">
        <v>300</v>
      </c>
      <c r="G106" s="207">
        <v>75</v>
      </c>
      <c r="H106" s="207">
        <v>75</v>
      </c>
      <c r="I106" s="207">
        <v>75</v>
      </c>
      <c r="J106" s="207">
        <v>75</v>
      </c>
      <c r="K106" s="207"/>
    </row>
    <row r="107" spans="1:11" s="214" customFormat="1" ht="21" customHeight="1">
      <c r="A107" s="216" t="s">
        <v>45</v>
      </c>
      <c r="B107" s="61">
        <f t="shared" si="5"/>
        <v>73</v>
      </c>
      <c r="C107" s="217" t="s">
        <v>228</v>
      </c>
      <c r="D107" s="117">
        <v>0</v>
      </c>
      <c r="E107" s="117">
        <v>0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207"/>
    </row>
    <row r="108" spans="1:11" s="214" customFormat="1" ht="21" customHeight="1">
      <c r="A108" s="216" t="s">
        <v>137</v>
      </c>
      <c r="B108" s="61">
        <f t="shared" si="5"/>
        <v>74</v>
      </c>
      <c r="C108" s="217" t="s">
        <v>323</v>
      </c>
      <c r="D108" s="117">
        <f>D109+D110+D111+D112</f>
        <v>711.3</v>
      </c>
      <c r="E108" s="117">
        <v>573</v>
      </c>
      <c r="F108" s="207">
        <f aca="true" t="shared" si="6" ref="F108:F119">G108+H108+I108+J108</f>
        <v>600</v>
      </c>
      <c r="G108" s="207">
        <v>150</v>
      </c>
      <c r="H108" s="207">
        <v>150</v>
      </c>
      <c r="I108" s="207">
        <v>150</v>
      </c>
      <c r="J108" s="207">
        <v>150</v>
      </c>
      <c r="K108" s="207"/>
    </row>
    <row r="109" spans="1:13" s="6" customFormat="1" ht="21" customHeight="1">
      <c r="A109" s="218" t="s">
        <v>215</v>
      </c>
      <c r="B109" s="61">
        <f t="shared" si="5"/>
        <v>75</v>
      </c>
      <c r="C109" s="160" t="s">
        <v>229</v>
      </c>
      <c r="D109" s="110">
        <v>54.4</v>
      </c>
      <c r="E109" s="112">
        <v>77.6</v>
      </c>
      <c r="F109" s="199">
        <f t="shared" si="6"/>
        <v>80</v>
      </c>
      <c r="G109" s="199">
        <v>20</v>
      </c>
      <c r="H109" s="199">
        <v>20</v>
      </c>
      <c r="I109" s="199">
        <v>20</v>
      </c>
      <c r="J109" s="199">
        <v>20</v>
      </c>
      <c r="K109" s="219"/>
      <c r="M109" s="230"/>
    </row>
    <row r="110" spans="1:11" s="6" customFormat="1" ht="21" customHeight="1">
      <c r="A110" s="218" t="s">
        <v>207</v>
      </c>
      <c r="B110" s="61">
        <f t="shared" si="5"/>
        <v>76</v>
      </c>
      <c r="C110" s="160" t="s">
        <v>230</v>
      </c>
      <c r="D110" s="110">
        <v>2.2</v>
      </c>
      <c r="E110" s="112">
        <v>165.4</v>
      </c>
      <c r="F110" s="199">
        <f t="shared" si="6"/>
        <v>190</v>
      </c>
      <c r="G110" s="199">
        <v>47.5</v>
      </c>
      <c r="H110" s="199">
        <v>47.5</v>
      </c>
      <c r="I110" s="199">
        <v>47.5</v>
      </c>
      <c r="J110" s="199">
        <v>47.5</v>
      </c>
      <c r="K110" s="219"/>
    </row>
    <row r="111" spans="1:11" s="6" customFormat="1" ht="21" customHeight="1">
      <c r="A111" s="218" t="s">
        <v>444</v>
      </c>
      <c r="B111" s="61">
        <f t="shared" si="5"/>
        <v>77</v>
      </c>
      <c r="C111" s="160" t="s">
        <v>231</v>
      </c>
      <c r="D111" s="110">
        <v>51.8</v>
      </c>
      <c r="E111" s="112">
        <v>90</v>
      </c>
      <c r="F111" s="199">
        <f t="shared" si="6"/>
        <v>90</v>
      </c>
      <c r="G111" s="199">
        <v>22.5</v>
      </c>
      <c r="H111" s="199">
        <v>22.5</v>
      </c>
      <c r="I111" s="199">
        <v>22.5</v>
      </c>
      <c r="J111" s="199">
        <v>22.5</v>
      </c>
      <c r="K111" s="219"/>
    </row>
    <row r="112" spans="1:11" s="6" customFormat="1" ht="21" customHeight="1">
      <c r="A112" s="218" t="s">
        <v>106</v>
      </c>
      <c r="B112" s="61">
        <f t="shared" si="5"/>
        <v>78</v>
      </c>
      <c r="C112" s="160" t="s">
        <v>232</v>
      </c>
      <c r="D112" s="110">
        <v>602.9</v>
      </c>
      <c r="E112" s="112">
        <v>240</v>
      </c>
      <c r="F112" s="199">
        <f t="shared" si="6"/>
        <v>240</v>
      </c>
      <c r="G112" s="199">
        <v>60</v>
      </c>
      <c r="H112" s="199">
        <v>60</v>
      </c>
      <c r="I112" s="199">
        <v>60</v>
      </c>
      <c r="J112" s="199">
        <v>60</v>
      </c>
      <c r="K112" s="219"/>
    </row>
    <row r="113" spans="1:11" s="214" customFormat="1" ht="21" customHeight="1">
      <c r="A113" s="216" t="s">
        <v>96</v>
      </c>
      <c r="B113" s="61">
        <f t="shared" si="5"/>
        <v>79</v>
      </c>
      <c r="C113" s="217" t="s">
        <v>233</v>
      </c>
      <c r="D113" s="117">
        <v>9.4</v>
      </c>
      <c r="E113" s="117">
        <v>16</v>
      </c>
      <c r="F113" s="207">
        <f t="shared" si="6"/>
        <v>16</v>
      </c>
      <c r="G113" s="207">
        <v>4</v>
      </c>
      <c r="H113" s="207">
        <v>4</v>
      </c>
      <c r="I113" s="207">
        <v>4</v>
      </c>
      <c r="J113" s="207">
        <v>4</v>
      </c>
      <c r="K113" s="207"/>
    </row>
    <row r="114" spans="1:11" s="214" customFormat="1" ht="21" customHeight="1">
      <c r="A114" s="216" t="s">
        <v>46</v>
      </c>
      <c r="B114" s="61">
        <f t="shared" si="5"/>
        <v>80</v>
      </c>
      <c r="C114" s="217" t="s">
        <v>234</v>
      </c>
      <c r="D114" s="286">
        <f>D115+D116+D117+D118+D119</f>
        <v>93.5</v>
      </c>
      <c r="E114" s="117">
        <v>49.7</v>
      </c>
      <c r="F114" s="197">
        <f t="shared" si="6"/>
        <v>49.66</v>
      </c>
      <c r="G114" s="197">
        <f>G115+G116+G117+G118+G119</f>
        <v>17.999999999999996</v>
      </c>
      <c r="H114" s="197">
        <f>H115+H116+H117+H118+H119</f>
        <v>6.8</v>
      </c>
      <c r="I114" s="197">
        <f>I115+I116+I117+I118+I119</f>
        <v>6.9</v>
      </c>
      <c r="J114" s="197">
        <f>J115+J116+J117+J118+J119</f>
        <v>17.959999999999997</v>
      </c>
      <c r="K114" s="207"/>
    </row>
    <row r="115" spans="1:11" s="220" customFormat="1" ht="21" customHeight="1">
      <c r="A115" s="218" t="s">
        <v>109</v>
      </c>
      <c r="B115" s="160">
        <f aca="true" t="shared" si="7" ref="B115:B168">B114+1</f>
        <v>81</v>
      </c>
      <c r="C115" s="160" t="s">
        <v>400</v>
      </c>
      <c r="D115" s="110">
        <v>0</v>
      </c>
      <c r="E115" s="110">
        <v>19.2</v>
      </c>
      <c r="F115" s="198">
        <f t="shared" si="6"/>
        <v>19.16</v>
      </c>
      <c r="G115" s="199">
        <v>8.1</v>
      </c>
      <c r="H115" s="199"/>
      <c r="I115" s="199"/>
      <c r="J115" s="199">
        <v>11.06</v>
      </c>
      <c r="K115" s="199"/>
    </row>
    <row r="116" spans="1:11" s="220" customFormat="1" ht="21" customHeight="1">
      <c r="A116" s="218" t="s">
        <v>110</v>
      </c>
      <c r="B116" s="160">
        <f t="shared" si="7"/>
        <v>82</v>
      </c>
      <c r="C116" s="160" t="s">
        <v>401</v>
      </c>
      <c r="D116" s="110">
        <v>7.7</v>
      </c>
      <c r="E116" s="110">
        <v>2.8</v>
      </c>
      <c r="F116" s="198">
        <f t="shared" si="6"/>
        <v>2.8</v>
      </c>
      <c r="G116" s="199">
        <v>0.7</v>
      </c>
      <c r="H116" s="199">
        <v>0.7</v>
      </c>
      <c r="I116" s="199">
        <v>0.7</v>
      </c>
      <c r="J116" s="199">
        <v>0.7</v>
      </c>
      <c r="K116" s="199"/>
    </row>
    <row r="117" spans="1:11" s="220" customFormat="1" ht="21" customHeight="1">
      <c r="A117" s="218" t="s">
        <v>111</v>
      </c>
      <c r="B117" s="160">
        <f t="shared" si="7"/>
        <v>83</v>
      </c>
      <c r="C117" s="160" t="s">
        <v>402</v>
      </c>
      <c r="D117" s="110">
        <v>78</v>
      </c>
      <c r="E117" s="110">
        <v>23.2</v>
      </c>
      <c r="F117" s="198">
        <f t="shared" si="6"/>
        <v>23.2</v>
      </c>
      <c r="G117" s="199">
        <v>5.8</v>
      </c>
      <c r="H117" s="199">
        <v>5.8</v>
      </c>
      <c r="I117" s="199">
        <v>5.8</v>
      </c>
      <c r="J117" s="199">
        <v>5.8</v>
      </c>
      <c r="K117" s="199"/>
    </row>
    <row r="118" spans="1:11" s="220" customFormat="1" ht="21" customHeight="1">
      <c r="A118" s="218" t="s">
        <v>112</v>
      </c>
      <c r="B118" s="160">
        <f t="shared" si="7"/>
        <v>84</v>
      </c>
      <c r="C118" s="160" t="s">
        <v>403</v>
      </c>
      <c r="D118" s="110">
        <v>4.1</v>
      </c>
      <c r="E118" s="110">
        <v>3</v>
      </c>
      <c r="F118" s="198">
        <f t="shared" si="6"/>
        <v>3</v>
      </c>
      <c r="G118" s="199">
        <v>3</v>
      </c>
      <c r="H118" s="199"/>
      <c r="I118" s="199"/>
      <c r="J118" s="199">
        <v>0</v>
      </c>
      <c r="K118" s="199"/>
    </row>
    <row r="119" spans="1:11" s="220" customFormat="1" ht="41.25" customHeight="1">
      <c r="A119" s="218" t="s">
        <v>148</v>
      </c>
      <c r="B119" s="160">
        <f t="shared" si="7"/>
        <v>85</v>
      </c>
      <c r="C119" s="160" t="s">
        <v>404</v>
      </c>
      <c r="D119" s="110">
        <v>3.7</v>
      </c>
      <c r="E119" s="110">
        <v>1.5</v>
      </c>
      <c r="F119" s="198">
        <f t="shared" si="6"/>
        <v>1.5</v>
      </c>
      <c r="G119" s="199">
        <v>0.4</v>
      </c>
      <c r="H119" s="199">
        <v>0.3</v>
      </c>
      <c r="I119" s="199">
        <v>0.4</v>
      </c>
      <c r="J119" s="199">
        <v>0.4</v>
      </c>
      <c r="K119" s="199"/>
    </row>
    <row r="120" spans="1:11" s="214" customFormat="1" ht="21" customHeight="1">
      <c r="A120" s="216" t="s">
        <v>97</v>
      </c>
      <c r="B120" s="160">
        <f t="shared" si="7"/>
        <v>86</v>
      </c>
      <c r="C120" s="217" t="s">
        <v>235</v>
      </c>
      <c r="D120" s="117">
        <v>0</v>
      </c>
      <c r="E120" s="117">
        <v>0</v>
      </c>
      <c r="F120" s="207"/>
      <c r="G120" s="207"/>
      <c r="H120" s="207"/>
      <c r="I120" s="207"/>
      <c r="J120" s="207"/>
      <c r="K120" s="207"/>
    </row>
    <row r="121" spans="1:11" s="214" customFormat="1" ht="41.25" customHeight="1">
      <c r="A121" s="216" t="s">
        <v>216</v>
      </c>
      <c r="B121" s="160">
        <f t="shared" si="7"/>
        <v>87</v>
      </c>
      <c r="C121" s="217" t="s">
        <v>236</v>
      </c>
      <c r="D121" s="117">
        <v>26.9</v>
      </c>
      <c r="E121" s="117">
        <v>48</v>
      </c>
      <c r="F121" s="207">
        <f aca="true" t="shared" si="8" ref="F121:F126">G121+H121+I121+J121</f>
        <v>60</v>
      </c>
      <c r="G121" s="207">
        <v>15</v>
      </c>
      <c r="H121" s="207">
        <v>15</v>
      </c>
      <c r="I121" s="207">
        <v>15</v>
      </c>
      <c r="J121" s="207">
        <v>15</v>
      </c>
      <c r="K121" s="207"/>
    </row>
    <row r="122" spans="1:11" s="214" customFormat="1" ht="21" customHeight="1">
      <c r="A122" s="216" t="s">
        <v>217</v>
      </c>
      <c r="B122" s="160">
        <f t="shared" si="7"/>
        <v>88</v>
      </c>
      <c r="C122" s="217" t="s">
        <v>237</v>
      </c>
      <c r="D122" s="117">
        <v>420.2</v>
      </c>
      <c r="E122" s="117">
        <v>323.7</v>
      </c>
      <c r="F122" s="207">
        <f t="shared" si="8"/>
        <v>300</v>
      </c>
      <c r="G122" s="207">
        <v>75</v>
      </c>
      <c r="H122" s="207">
        <v>75</v>
      </c>
      <c r="I122" s="207">
        <v>75</v>
      </c>
      <c r="J122" s="207">
        <v>75</v>
      </c>
      <c r="K122" s="207"/>
    </row>
    <row r="123" spans="1:13" s="214" customFormat="1" ht="21" customHeight="1">
      <c r="A123" s="216" t="s">
        <v>212</v>
      </c>
      <c r="B123" s="160">
        <f t="shared" si="7"/>
        <v>89</v>
      </c>
      <c r="C123" s="217" t="s">
        <v>281</v>
      </c>
      <c r="D123" s="117">
        <f>D124+D125</f>
        <v>1198.1000000000001</v>
      </c>
      <c r="E123" s="117">
        <v>500</v>
      </c>
      <c r="F123" s="207">
        <f t="shared" si="8"/>
        <v>300</v>
      </c>
      <c r="G123" s="207">
        <f>G124+G125</f>
        <v>75</v>
      </c>
      <c r="H123" s="207">
        <f>H124+H125</f>
        <v>75</v>
      </c>
      <c r="I123" s="207">
        <f>I124+I125</f>
        <v>75</v>
      </c>
      <c r="J123" s="207">
        <f>J124+J125</f>
        <v>75</v>
      </c>
      <c r="K123" s="207"/>
      <c r="M123" s="215"/>
    </row>
    <row r="124" spans="1:11" s="214" customFormat="1" ht="21" customHeight="1">
      <c r="A124" s="222" t="s">
        <v>461</v>
      </c>
      <c r="B124" s="160">
        <f t="shared" si="7"/>
        <v>90</v>
      </c>
      <c r="C124" s="221" t="s">
        <v>405</v>
      </c>
      <c r="D124" s="117">
        <v>1059.7</v>
      </c>
      <c r="E124" s="117">
        <v>250</v>
      </c>
      <c r="F124" s="207">
        <f t="shared" si="8"/>
        <v>300</v>
      </c>
      <c r="G124" s="207">
        <v>75</v>
      </c>
      <c r="H124" s="207">
        <v>75</v>
      </c>
      <c r="I124" s="207">
        <v>75</v>
      </c>
      <c r="J124" s="207">
        <v>75</v>
      </c>
      <c r="K124" s="207"/>
    </row>
    <row r="125" spans="1:11" s="220" customFormat="1" ht="21" customHeight="1">
      <c r="A125" s="222" t="s">
        <v>65</v>
      </c>
      <c r="B125" s="160">
        <f t="shared" si="7"/>
        <v>91</v>
      </c>
      <c r="C125" s="221" t="s">
        <v>406</v>
      </c>
      <c r="D125" s="110">
        <v>138.4</v>
      </c>
      <c r="E125" s="110">
        <v>250</v>
      </c>
      <c r="F125" s="207">
        <f t="shared" si="8"/>
        <v>0</v>
      </c>
      <c r="G125" s="199">
        <v>0</v>
      </c>
      <c r="H125" s="199">
        <v>0</v>
      </c>
      <c r="I125" s="199">
        <v>0</v>
      </c>
      <c r="J125" s="199">
        <v>0</v>
      </c>
      <c r="K125" s="199"/>
    </row>
    <row r="126" spans="1:11" s="214" customFormat="1" ht="21" customHeight="1">
      <c r="A126" s="216" t="s">
        <v>456</v>
      </c>
      <c r="B126" s="160">
        <f t="shared" si="7"/>
        <v>92</v>
      </c>
      <c r="C126" s="221" t="s">
        <v>441</v>
      </c>
      <c r="D126" s="117">
        <v>76.9</v>
      </c>
      <c r="E126" s="117">
        <v>85</v>
      </c>
      <c r="F126" s="207">
        <f t="shared" si="8"/>
        <v>80</v>
      </c>
      <c r="G126" s="207">
        <v>20</v>
      </c>
      <c r="H126" s="207">
        <v>20</v>
      </c>
      <c r="I126" s="207">
        <v>20</v>
      </c>
      <c r="J126" s="207">
        <v>20</v>
      </c>
      <c r="K126" s="207"/>
    </row>
    <row r="127" spans="1:13" s="214" customFormat="1" ht="21" customHeight="1">
      <c r="A127" s="225" t="s">
        <v>416</v>
      </c>
      <c r="B127" s="160">
        <f t="shared" si="7"/>
        <v>93</v>
      </c>
      <c r="C127" s="227">
        <v>1140</v>
      </c>
      <c r="D127" s="111">
        <f aca="true" t="shared" si="9" ref="D127:J127">D128+D149+D155</f>
        <v>15123</v>
      </c>
      <c r="E127" s="111">
        <f t="shared" si="9"/>
        <v>24388.8</v>
      </c>
      <c r="F127" s="205">
        <f>F128+F149+F155</f>
        <v>14929.3</v>
      </c>
      <c r="G127" s="205">
        <f>G128+G149+G155</f>
        <v>3350.1</v>
      </c>
      <c r="H127" s="205">
        <f>H128+H149+H155</f>
        <v>5442.2</v>
      </c>
      <c r="I127" s="205">
        <f>I128+I149+I155</f>
        <v>2924</v>
      </c>
      <c r="J127" s="205">
        <f t="shared" si="9"/>
        <v>3213</v>
      </c>
      <c r="K127" s="210"/>
      <c r="M127" s="215"/>
    </row>
    <row r="128" spans="1:14" s="214" customFormat="1" ht="30" customHeight="1">
      <c r="A128" s="225" t="s">
        <v>417</v>
      </c>
      <c r="B128" s="160">
        <f t="shared" si="7"/>
        <v>94</v>
      </c>
      <c r="C128" s="228">
        <v>1150</v>
      </c>
      <c r="D128" s="162">
        <f>D129+D130+D131+D132+D134+D145+D146+D147+D148</f>
        <v>10702.400000000001</v>
      </c>
      <c r="E128" s="162">
        <f>E129+E130+E131+E132+E134+E145+E146+E147+E148</f>
        <v>11089.599999999999</v>
      </c>
      <c r="F128" s="206">
        <f>F129+F130+F131+F132+F134+F147</f>
        <v>11966</v>
      </c>
      <c r="G128" s="206">
        <f>G129+G130+G131+G132+G134+G145+G146+G147+G148</f>
        <v>2437.6</v>
      </c>
      <c r="H128" s="206">
        <f>H129+H130+H131+H132+H134+H145+H146+H147+H148</f>
        <v>4653.4</v>
      </c>
      <c r="I128" s="206">
        <f>I129+I130+I131+I132+I134+I145+I146+I147+I148</f>
        <v>2437.4</v>
      </c>
      <c r="J128" s="206">
        <f>J129+J130+J131+J132+J134+J147</f>
        <v>2437.6</v>
      </c>
      <c r="K128" s="229"/>
      <c r="M128" s="224"/>
      <c r="N128" s="224"/>
    </row>
    <row r="129" spans="1:15" s="214" customFormat="1" ht="21" customHeight="1">
      <c r="A129" s="216" t="s">
        <v>89</v>
      </c>
      <c r="B129" s="160">
        <f t="shared" si="7"/>
        <v>95</v>
      </c>
      <c r="C129" s="217" t="s">
        <v>324</v>
      </c>
      <c r="D129" s="117">
        <v>1361.9</v>
      </c>
      <c r="E129" s="286">
        <v>2375.2</v>
      </c>
      <c r="F129" s="207">
        <f>G129+H129+I129+J129</f>
        <v>2524.6000000000004</v>
      </c>
      <c r="G129" s="207">
        <v>631.2</v>
      </c>
      <c r="H129" s="207">
        <v>631.1</v>
      </c>
      <c r="I129" s="207">
        <v>631.1</v>
      </c>
      <c r="J129" s="207">
        <v>631.2</v>
      </c>
      <c r="K129" s="207"/>
      <c r="N129" s="215"/>
      <c r="O129" s="215"/>
    </row>
    <row r="130" spans="1:15" s="214" customFormat="1" ht="21" customHeight="1">
      <c r="A130" s="216" t="s">
        <v>90</v>
      </c>
      <c r="B130" s="160">
        <f t="shared" si="7"/>
        <v>96</v>
      </c>
      <c r="C130" s="217" t="s">
        <v>325</v>
      </c>
      <c r="D130" s="117">
        <v>269.7</v>
      </c>
      <c r="E130" s="286">
        <v>522.7</v>
      </c>
      <c r="F130" s="207">
        <f>G130+H130+I130+J130</f>
        <v>555.4000000000001</v>
      </c>
      <c r="G130" s="207">
        <v>138.8</v>
      </c>
      <c r="H130" s="207">
        <v>138.9</v>
      </c>
      <c r="I130" s="207">
        <v>138.9</v>
      </c>
      <c r="J130" s="207">
        <v>138.8</v>
      </c>
      <c r="K130" s="207"/>
      <c r="N130" s="215"/>
      <c r="O130" s="215"/>
    </row>
    <row r="131" spans="1:15" s="214" customFormat="1" ht="21" customHeight="1">
      <c r="A131" s="216" t="s">
        <v>136</v>
      </c>
      <c r="B131" s="160">
        <f t="shared" si="7"/>
        <v>97</v>
      </c>
      <c r="C131" s="217" t="s">
        <v>326</v>
      </c>
      <c r="D131" s="117">
        <v>394.7</v>
      </c>
      <c r="E131" s="286">
        <v>475</v>
      </c>
      <c r="F131" s="207">
        <f>G131+H131+I131+J131</f>
        <v>400</v>
      </c>
      <c r="G131" s="207">
        <v>100.1</v>
      </c>
      <c r="H131" s="207">
        <v>99.9</v>
      </c>
      <c r="I131" s="207">
        <v>99.9</v>
      </c>
      <c r="J131" s="207">
        <v>100.1</v>
      </c>
      <c r="K131" s="207"/>
      <c r="N131" s="215"/>
      <c r="O131" s="215"/>
    </row>
    <row r="132" spans="1:15" s="214" customFormat="1" ht="21" customHeight="1">
      <c r="A132" s="216" t="s">
        <v>203</v>
      </c>
      <c r="B132" s="160">
        <f t="shared" si="7"/>
        <v>98</v>
      </c>
      <c r="C132" s="217" t="s">
        <v>327</v>
      </c>
      <c r="D132" s="117">
        <v>4629.5</v>
      </c>
      <c r="E132" s="286">
        <v>3398.8</v>
      </c>
      <c r="F132" s="207">
        <f>G132+H132+I132+J132</f>
        <v>4216</v>
      </c>
      <c r="G132" s="207">
        <v>500</v>
      </c>
      <c r="H132" s="207">
        <v>2716</v>
      </c>
      <c r="I132" s="207">
        <v>500</v>
      </c>
      <c r="J132" s="207">
        <v>500</v>
      </c>
      <c r="K132" s="207"/>
      <c r="N132" s="215"/>
      <c r="O132" s="215"/>
    </row>
    <row r="133" spans="1:11" s="214" customFormat="1" ht="21" customHeight="1">
      <c r="A133" s="216" t="s">
        <v>45</v>
      </c>
      <c r="B133" s="160">
        <f t="shared" si="7"/>
        <v>99</v>
      </c>
      <c r="C133" s="217" t="s">
        <v>328</v>
      </c>
      <c r="D133" s="286">
        <v>0</v>
      </c>
      <c r="E133" s="117">
        <v>0</v>
      </c>
      <c r="F133" s="207">
        <v>0</v>
      </c>
      <c r="G133" s="207">
        <v>0</v>
      </c>
      <c r="H133" s="207">
        <v>0</v>
      </c>
      <c r="I133" s="207">
        <v>0</v>
      </c>
      <c r="J133" s="207">
        <v>0</v>
      </c>
      <c r="K133" s="207"/>
    </row>
    <row r="134" spans="1:13" s="214" customFormat="1" ht="21" customHeight="1">
      <c r="A134" s="216" t="s">
        <v>137</v>
      </c>
      <c r="B134" s="160">
        <f t="shared" si="7"/>
        <v>100</v>
      </c>
      <c r="C134" s="217" t="s">
        <v>329</v>
      </c>
      <c r="D134" s="286">
        <v>239.1</v>
      </c>
      <c r="E134" s="286">
        <v>267.9</v>
      </c>
      <c r="F134" s="197">
        <f>G134+H134+I134+J134</f>
        <v>270</v>
      </c>
      <c r="G134" s="197">
        <v>67.5</v>
      </c>
      <c r="H134" s="197">
        <v>67.5</v>
      </c>
      <c r="I134" s="197">
        <v>67.5</v>
      </c>
      <c r="J134" s="197">
        <v>67.5</v>
      </c>
      <c r="K134" s="207"/>
      <c r="M134" s="215"/>
    </row>
    <row r="135" spans="1:11" s="6" customFormat="1" ht="18" customHeight="1">
      <c r="A135" s="218" t="s">
        <v>204</v>
      </c>
      <c r="B135" s="160">
        <f t="shared" si="7"/>
        <v>101</v>
      </c>
      <c r="C135" s="160" t="s">
        <v>396</v>
      </c>
      <c r="D135" s="110">
        <v>5.1</v>
      </c>
      <c r="E135" s="110">
        <v>4</v>
      </c>
      <c r="F135" s="199">
        <v>6</v>
      </c>
      <c r="G135" s="199">
        <v>1.5</v>
      </c>
      <c r="H135" s="199">
        <v>1.5</v>
      </c>
      <c r="I135" s="199">
        <v>1.5</v>
      </c>
      <c r="J135" s="199">
        <v>1.5</v>
      </c>
      <c r="K135" s="219"/>
    </row>
    <row r="136" spans="1:11" s="6" customFormat="1" ht="18" customHeight="1">
      <c r="A136" s="218" t="s">
        <v>238</v>
      </c>
      <c r="B136" s="160">
        <f t="shared" si="7"/>
        <v>102</v>
      </c>
      <c r="C136" s="160" t="s">
        <v>397</v>
      </c>
      <c r="D136" s="110">
        <v>2.9</v>
      </c>
      <c r="E136" s="110">
        <v>8</v>
      </c>
      <c r="F136" s="199">
        <v>8</v>
      </c>
      <c r="G136" s="199">
        <v>2</v>
      </c>
      <c r="H136" s="199">
        <v>2</v>
      </c>
      <c r="I136" s="199">
        <v>2</v>
      </c>
      <c r="J136" s="199">
        <v>2</v>
      </c>
      <c r="K136" s="219"/>
    </row>
    <row r="137" spans="1:13" s="6" customFormat="1" ht="18" customHeight="1">
      <c r="A137" s="218" t="s">
        <v>94</v>
      </c>
      <c r="B137" s="160">
        <f t="shared" si="7"/>
        <v>103</v>
      </c>
      <c r="C137" s="160" t="s">
        <v>398</v>
      </c>
      <c r="D137" s="110">
        <v>0</v>
      </c>
      <c r="E137" s="110">
        <v>0</v>
      </c>
      <c r="F137" s="199">
        <v>0</v>
      </c>
      <c r="G137" s="199">
        <v>0</v>
      </c>
      <c r="H137" s="199">
        <v>0</v>
      </c>
      <c r="I137" s="199">
        <v>0</v>
      </c>
      <c r="J137" s="199">
        <v>0</v>
      </c>
      <c r="K137" s="219"/>
      <c r="M137" s="230"/>
    </row>
    <row r="138" spans="1:11" s="6" customFormat="1" ht="18" customHeight="1">
      <c r="A138" s="218" t="s">
        <v>205</v>
      </c>
      <c r="B138" s="160">
        <f t="shared" si="7"/>
        <v>104</v>
      </c>
      <c r="C138" s="160" t="s">
        <v>399</v>
      </c>
      <c r="D138" s="110">
        <v>0</v>
      </c>
      <c r="E138" s="110">
        <v>0</v>
      </c>
      <c r="F138" s="199">
        <v>0</v>
      </c>
      <c r="G138" s="199">
        <v>0</v>
      </c>
      <c r="H138" s="199">
        <v>0</v>
      </c>
      <c r="I138" s="199">
        <v>0</v>
      </c>
      <c r="J138" s="199">
        <v>0</v>
      </c>
      <c r="K138" s="219"/>
    </row>
    <row r="139" spans="1:13" s="6" customFormat="1" ht="18" customHeight="1">
      <c r="A139" s="218" t="s">
        <v>207</v>
      </c>
      <c r="B139" s="160">
        <f t="shared" si="7"/>
        <v>105</v>
      </c>
      <c r="C139" s="160" t="s">
        <v>418</v>
      </c>
      <c r="D139" s="110">
        <v>111.7</v>
      </c>
      <c r="E139" s="110">
        <v>95</v>
      </c>
      <c r="F139" s="199">
        <f>G139+H139+I139+J139</f>
        <v>68.4</v>
      </c>
      <c r="G139" s="199">
        <v>17.1</v>
      </c>
      <c r="H139" s="199">
        <v>17.1</v>
      </c>
      <c r="I139" s="199">
        <v>17.1</v>
      </c>
      <c r="J139" s="199">
        <v>17.1</v>
      </c>
      <c r="K139" s="219"/>
      <c r="M139" s="230"/>
    </row>
    <row r="140" spans="1:13" s="6" customFormat="1" ht="18" customHeight="1">
      <c r="A140" s="218" t="s">
        <v>206</v>
      </c>
      <c r="B140" s="160">
        <f t="shared" si="7"/>
        <v>106</v>
      </c>
      <c r="C140" s="160" t="s">
        <v>419</v>
      </c>
      <c r="D140" s="110">
        <v>15.6</v>
      </c>
      <c r="E140" s="110">
        <v>20</v>
      </c>
      <c r="F140" s="199">
        <v>24</v>
      </c>
      <c r="G140" s="199">
        <v>6</v>
      </c>
      <c r="H140" s="199">
        <v>6</v>
      </c>
      <c r="I140" s="199">
        <v>6</v>
      </c>
      <c r="J140" s="199">
        <v>6</v>
      </c>
      <c r="K140" s="219"/>
      <c r="M140" s="230">
        <f>H135+H136+H137+H138+H139+H140+H141+H142+H143+H144</f>
        <v>67.5</v>
      </c>
    </row>
    <row r="141" spans="1:11" s="6" customFormat="1" ht="21.75" customHeight="1">
      <c r="A141" s="218" t="s">
        <v>208</v>
      </c>
      <c r="B141" s="160">
        <f t="shared" si="7"/>
        <v>107</v>
      </c>
      <c r="C141" s="160" t="s">
        <v>420</v>
      </c>
      <c r="D141" s="110">
        <v>0</v>
      </c>
      <c r="E141" s="110">
        <v>24</v>
      </c>
      <c r="F141" s="199">
        <v>40</v>
      </c>
      <c r="G141" s="199">
        <v>10</v>
      </c>
      <c r="H141" s="199">
        <v>10</v>
      </c>
      <c r="I141" s="199">
        <v>10</v>
      </c>
      <c r="J141" s="199">
        <v>10</v>
      </c>
      <c r="K141" s="219"/>
    </row>
    <row r="142" spans="1:11" s="6" customFormat="1" ht="18" customHeight="1">
      <c r="A142" s="218" t="s">
        <v>209</v>
      </c>
      <c r="B142" s="160">
        <f t="shared" si="7"/>
        <v>108</v>
      </c>
      <c r="C142" s="160" t="s">
        <v>421</v>
      </c>
      <c r="D142" s="110">
        <v>33.4</v>
      </c>
      <c r="E142" s="110">
        <v>42</v>
      </c>
      <c r="F142" s="199">
        <v>60</v>
      </c>
      <c r="G142" s="199">
        <v>15</v>
      </c>
      <c r="H142" s="199">
        <v>15</v>
      </c>
      <c r="I142" s="199">
        <v>15</v>
      </c>
      <c r="J142" s="199">
        <v>15</v>
      </c>
      <c r="K142" s="219"/>
    </row>
    <row r="143" spans="1:11" s="6" customFormat="1" ht="18" customHeight="1">
      <c r="A143" s="218" t="s">
        <v>210</v>
      </c>
      <c r="B143" s="160">
        <f t="shared" si="7"/>
        <v>109</v>
      </c>
      <c r="C143" s="160" t="s">
        <v>422</v>
      </c>
      <c r="D143" s="110">
        <v>30</v>
      </c>
      <c r="E143" s="110">
        <v>30</v>
      </c>
      <c r="F143" s="199">
        <v>40</v>
      </c>
      <c r="G143" s="199">
        <v>10</v>
      </c>
      <c r="H143" s="199">
        <v>10</v>
      </c>
      <c r="I143" s="199">
        <v>10</v>
      </c>
      <c r="J143" s="199">
        <v>10</v>
      </c>
      <c r="K143" s="219"/>
    </row>
    <row r="144" spans="1:13" s="6" customFormat="1" ht="21.75" customHeight="1">
      <c r="A144" s="218" t="s">
        <v>106</v>
      </c>
      <c r="B144" s="160">
        <f t="shared" si="7"/>
        <v>110</v>
      </c>
      <c r="C144" s="160" t="s">
        <v>423</v>
      </c>
      <c r="D144" s="110">
        <v>40.4</v>
      </c>
      <c r="E144" s="110">
        <v>44.9</v>
      </c>
      <c r="F144" s="199">
        <v>23.6</v>
      </c>
      <c r="G144" s="199">
        <v>5.9</v>
      </c>
      <c r="H144" s="199">
        <v>5.9</v>
      </c>
      <c r="I144" s="199">
        <v>5.9</v>
      </c>
      <c r="J144" s="199">
        <v>5.9</v>
      </c>
      <c r="K144" s="219"/>
      <c r="M144" s="230">
        <f>F135+F136+F137+F138+F139+F140+F141+F142+F143+F144</f>
        <v>270</v>
      </c>
    </row>
    <row r="145" spans="1:11" s="214" customFormat="1" ht="21" customHeight="1">
      <c r="A145" s="216" t="s">
        <v>96</v>
      </c>
      <c r="B145" s="160">
        <f t="shared" si="7"/>
        <v>111</v>
      </c>
      <c r="C145" s="217" t="s">
        <v>330</v>
      </c>
      <c r="D145" s="286">
        <v>0</v>
      </c>
      <c r="E145" s="286">
        <v>0</v>
      </c>
      <c r="F145" s="207">
        <f>G145+H145+I145+J145</f>
        <v>0</v>
      </c>
      <c r="G145" s="207">
        <v>0</v>
      </c>
      <c r="H145" s="207">
        <v>0</v>
      </c>
      <c r="I145" s="207">
        <v>0</v>
      </c>
      <c r="J145" s="207">
        <v>0</v>
      </c>
      <c r="K145" s="207"/>
    </row>
    <row r="146" spans="1:11" s="214" customFormat="1" ht="21" customHeight="1">
      <c r="A146" s="216" t="s">
        <v>97</v>
      </c>
      <c r="B146" s="160">
        <f t="shared" si="7"/>
        <v>112</v>
      </c>
      <c r="C146" s="217" t="s">
        <v>331</v>
      </c>
      <c r="D146" s="286">
        <v>0</v>
      </c>
      <c r="E146" s="286">
        <v>0</v>
      </c>
      <c r="F146" s="207">
        <f>G146+H146+I146+J146</f>
        <v>0</v>
      </c>
      <c r="G146" s="207">
        <v>0</v>
      </c>
      <c r="H146" s="207">
        <v>0</v>
      </c>
      <c r="I146" s="207">
        <v>0</v>
      </c>
      <c r="J146" s="207">
        <v>0</v>
      </c>
      <c r="K146" s="207"/>
    </row>
    <row r="147" spans="1:11" s="214" customFormat="1" ht="21" customHeight="1">
      <c r="A147" s="216" t="s">
        <v>213</v>
      </c>
      <c r="B147" s="160">
        <f t="shared" si="7"/>
        <v>113</v>
      </c>
      <c r="C147" s="217" t="s">
        <v>332</v>
      </c>
      <c r="D147" s="286">
        <v>3308.8</v>
      </c>
      <c r="E147" s="286">
        <v>4050</v>
      </c>
      <c r="F147" s="207">
        <f>G147+H147+I147+J147</f>
        <v>4000</v>
      </c>
      <c r="G147" s="207">
        <v>1000</v>
      </c>
      <c r="H147" s="207">
        <v>1000</v>
      </c>
      <c r="I147" s="207">
        <v>1000</v>
      </c>
      <c r="J147" s="207">
        <v>1000</v>
      </c>
      <c r="K147" s="207"/>
    </row>
    <row r="148" spans="1:11" s="214" customFormat="1" ht="21" customHeight="1">
      <c r="A148" s="216" t="s">
        <v>211</v>
      </c>
      <c r="B148" s="160">
        <f t="shared" si="7"/>
        <v>114</v>
      </c>
      <c r="C148" s="217" t="s">
        <v>333</v>
      </c>
      <c r="D148" s="286">
        <v>498.7</v>
      </c>
      <c r="E148" s="286">
        <v>0</v>
      </c>
      <c r="F148" s="207"/>
      <c r="G148" s="207"/>
      <c r="H148" s="207"/>
      <c r="I148" s="207"/>
      <c r="J148" s="207"/>
      <c r="K148" s="207"/>
    </row>
    <row r="149" spans="1:17" s="214" customFormat="1" ht="21" customHeight="1">
      <c r="A149" s="211" t="s">
        <v>334</v>
      </c>
      <c r="B149" s="160">
        <f t="shared" si="7"/>
        <v>115</v>
      </c>
      <c r="C149" s="231">
        <v>1160</v>
      </c>
      <c r="D149" s="287">
        <f>SUM(D150:D154)</f>
        <v>1833.4</v>
      </c>
      <c r="E149" s="287">
        <f>SUM(E150:E154)</f>
        <v>2551</v>
      </c>
      <c r="F149" s="200">
        <f aca="true" t="shared" si="10" ref="F149:F154">G149+H149+I149+J149</f>
        <v>2763.3</v>
      </c>
      <c r="G149" s="200">
        <f>SUM(G150:G154)</f>
        <v>912.5</v>
      </c>
      <c r="H149" s="200">
        <f>SUM(H150:H154)</f>
        <v>588.8000000000001</v>
      </c>
      <c r="I149" s="200">
        <f>SUM(I150:I154)</f>
        <v>486.59999999999997</v>
      </c>
      <c r="J149" s="200">
        <f>SUM(J150:J154)</f>
        <v>775.4000000000001</v>
      </c>
      <c r="K149" s="200"/>
      <c r="M149" s="215"/>
      <c r="N149" s="215"/>
      <c r="O149" s="215"/>
      <c r="Q149" s="224"/>
    </row>
    <row r="150" spans="1:17" s="6" customFormat="1" ht="21" customHeight="1">
      <c r="A150" s="218" t="s">
        <v>109</v>
      </c>
      <c r="B150" s="160">
        <f t="shared" si="7"/>
        <v>116</v>
      </c>
      <c r="C150" s="160" t="s">
        <v>335</v>
      </c>
      <c r="D150" s="110">
        <v>495.6</v>
      </c>
      <c r="E150" s="110">
        <v>571.6</v>
      </c>
      <c r="F150" s="198">
        <f t="shared" si="10"/>
        <v>641.7</v>
      </c>
      <c r="G150" s="199">
        <v>333.4</v>
      </c>
      <c r="H150" s="199">
        <v>45</v>
      </c>
      <c r="I150" s="199"/>
      <c r="J150" s="199">
        <v>263.3</v>
      </c>
      <c r="K150" s="199"/>
      <c r="M150" s="230"/>
      <c r="N150" s="230"/>
      <c r="O150" s="230"/>
      <c r="Q150" s="232"/>
    </row>
    <row r="151" spans="1:17" s="6" customFormat="1" ht="21" customHeight="1">
      <c r="A151" s="218" t="s">
        <v>110</v>
      </c>
      <c r="B151" s="160">
        <f t="shared" si="7"/>
        <v>117</v>
      </c>
      <c r="C151" s="160" t="s">
        <v>336</v>
      </c>
      <c r="D151" s="110">
        <v>74.3</v>
      </c>
      <c r="E151" s="110">
        <v>79.3</v>
      </c>
      <c r="F151" s="198">
        <f t="shared" si="10"/>
        <v>79.69999999999999</v>
      </c>
      <c r="G151" s="199">
        <v>19.9</v>
      </c>
      <c r="H151" s="199">
        <v>20</v>
      </c>
      <c r="I151" s="199">
        <v>19.9</v>
      </c>
      <c r="J151" s="199">
        <v>19.9</v>
      </c>
      <c r="K151" s="199"/>
      <c r="M151" s="230"/>
      <c r="N151" s="230"/>
      <c r="O151" s="230"/>
      <c r="Q151" s="232"/>
    </row>
    <row r="152" spans="1:17" s="6" customFormat="1" ht="21" customHeight="1">
      <c r="A152" s="218" t="s">
        <v>111</v>
      </c>
      <c r="B152" s="160">
        <f t="shared" si="7"/>
        <v>118</v>
      </c>
      <c r="C152" s="160" t="s">
        <v>337</v>
      </c>
      <c r="D152" s="110">
        <v>988.1</v>
      </c>
      <c r="E152" s="110">
        <v>1576.2</v>
      </c>
      <c r="F152" s="198">
        <f t="shared" si="10"/>
        <v>1820</v>
      </c>
      <c r="G152" s="199">
        <v>465</v>
      </c>
      <c r="H152" s="199">
        <v>495</v>
      </c>
      <c r="I152" s="199">
        <v>445</v>
      </c>
      <c r="J152" s="199">
        <v>415</v>
      </c>
      <c r="K152" s="199"/>
      <c r="M152" s="230"/>
      <c r="N152" s="230"/>
      <c r="O152" s="230"/>
      <c r="Q152" s="232"/>
    </row>
    <row r="153" spans="1:17" s="6" customFormat="1" ht="21" customHeight="1">
      <c r="A153" s="218" t="s">
        <v>112</v>
      </c>
      <c r="B153" s="160">
        <f t="shared" si="7"/>
        <v>119</v>
      </c>
      <c r="C153" s="160" t="s">
        <v>338</v>
      </c>
      <c r="D153" s="110">
        <v>252</v>
      </c>
      <c r="E153" s="138">
        <v>280.3</v>
      </c>
      <c r="F153" s="198">
        <f t="shared" si="10"/>
        <v>169.1</v>
      </c>
      <c r="G153" s="199">
        <v>81</v>
      </c>
      <c r="H153" s="199">
        <v>15.6</v>
      </c>
      <c r="I153" s="199">
        <v>8.5</v>
      </c>
      <c r="J153" s="199">
        <v>64</v>
      </c>
      <c r="K153" s="199"/>
      <c r="M153" s="230"/>
      <c r="N153" s="230"/>
      <c r="O153" s="230"/>
      <c r="Q153" s="232"/>
    </row>
    <row r="154" spans="1:17" s="6" customFormat="1" ht="42" customHeight="1">
      <c r="A154" s="218" t="s">
        <v>148</v>
      </c>
      <c r="B154" s="160">
        <f t="shared" si="7"/>
        <v>120</v>
      </c>
      <c r="C154" s="160" t="s">
        <v>339</v>
      </c>
      <c r="D154" s="110">
        <v>23.4</v>
      </c>
      <c r="E154" s="110">
        <v>43.6</v>
      </c>
      <c r="F154" s="198">
        <f t="shared" si="10"/>
        <v>52.8</v>
      </c>
      <c r="G154" s="199">
        <v>13.2</v>
      </c>
      <c r="H154" s="199">
        <v>13.2</v>
      </c>
      <c r="I154" s="199">
        <v>13.2</v>
      </c>
      <c r="J154" s="199">
        <v>13.2</v>
      </c>
      <c r="K154" s="199"/>
      <c r="M154" s="230"/>
      <c r="N154" s="230"/>
      <c r="O154" s="230"/>
      <c r="Q154" s="232"/>
    </row>
    <row r="155" spans="1:17" s="214" customFormat="1" ht="42" customHeight="1">
      <c r="A155" s="225" t="s">
        <v>340</v>
      </c>
      <c r="B155" s="160">
        <f t="shared" si="7"/>
        <v>121</v>
      </c>
      <c r="C155" s="228">
        <v>1170</v>
      </c>
      <c r="D155" s="111">
        <v>2587.2</v>
      </c>
      <c r="E155" s="111">
        <f>E156+E157</f>
        <v>10748.2</v>
      </c>
      <c r="F155" s="111">
        <f>F156+F157</f>
        <v>200</v>
      </c>
      <c r="G155" s="111">
        <f>G156+G157</f>
        <v>0</v>
      </c>
      <c r="H155" s="205">
        <f>H156</f>
        <v>200</v>
      </c>
      <c r="I155" s="111">
        <f>I156+I157</f>
        <v>0</v>
      </c>
      <c r="J155" s="111">
        <f>J156+J157</f>
        <v>0</v>
      </c>
      <c r="K155" s="205"/>
      <c r="N155" s="215"/>
      <c r="O155" s="215"/>
      <c r="Q155" s="224"/>
    </row>
    <row r="156" spans="1:17" s="6" customFormat="1" ht="24" customHeight="1">
      <c r="A156" s="218" t="s">
        <v>424</v>
      </c>
      <c r="B156" s="160">
        <f t="shared" si="7"/>
        <v>122</v>
      </c>
      <c r="C156" s="160" t="s">
        <v>341</v>
      </c>
      <c r="D156" s="110">
        <v>885.4</v>
      </c>
      <c r="E156" s="110">
        <v>10748.2</v>
      </c>
      <c r="F156" s="199">
        <v>200</v>
      </c>
      <c r="G156" s="199">
        <v>0</v>
      </c>
      <c r="H156" s="199">
        <v>200</v>
      </c>
      <c r="I156" s="199">
        <v>0</v>
      </c>
      <c r="J156" s="199">
        <v>0</v>
      </c>
      <c r="K156" s="199"/>
      <c r="N156" s="230"/>
      <c r="O156" s="230"/>
      <c r="Q156" s="232"/>
    </row>
    <row r="157" spans="1:17" s="214" customFormat="1" ht="39.75" customHeight="1">
      <c r="A157" s="222" t="s">
        <v>430</v>
      </c>
      <c r="B157" s="160">
        <f t="shared" si="7"/>
        <v>123</v>
      </c>
      <c r="C157" s="160" t="s">
        <v>454</v>
      </c>
      <c r="D157" s="117">
        <v>1701.8</v>
      </c>
      <c r="E157" s="117">
        <v>0</v>
      </c>
      <c r="F157" s="207">
        <v>0</v>
      </c>
      <c r="G157" s="207">
        <v>0</v>
      </c>
      <c r="H157" s="207">
        <v>0</v>
      </c>
      <c r="I157" s="207">
        <v>0</v>
      </c>
      <c r="J157" s="207">
        <v>0</v>
      </c>
      <c r="K157" s="223"/>
      <c r="N157" s="215"/>
      <c r="O157" s="215"/>
      <c r="Q157" s="224"/>
    </row>
    <row r="158" spans="1:17" s="6" customFormat="1" ht="25.5" customHeight="1">
      <c r="A158" s="235" t="s">
        <v>429</v>
      </c>
      <c r="B158" s="160">
        <f t="shared" si="7"/>
        <v>124</v>
      </c>
      <c r="C158" s="226">
        <v>1180</v>
      </c>
      <c r="D158" s="185">
        <v>1253.6</v>
      </c>
      <c r="E158" s="185">
        <v>0</v>
      </c>
      <c r="F158" s="237">
        <v>0</v>
      </c>
      <c r="G158" s="236">
        <v>0</v>
      </c>
      <c r="H158" s="236">
        <v>0</v>
      </c>
      <c r="I158" s="236">
        <v>0</v>
      </c>
      <c r="J158" s="236">
        <v>0</v>
      </c>
      <c r="K158" s="236"/>
      <c r="N158" s="230"/>
      <c r="O158" s="230"/>
      <c r="Q158" s="232"/>
    </row>
    <row r="159" spans="1:17" s="238" customFormat="1" ht="28.5" customHeight="1">
      <c r="A159" s="238" t="s">
        <v>344</v>
      </c>
      <c r="B159" s="160">
        <f t="shared" si="7"/>
        <v>125</v>
      </c>
      <c r="C159" s="239">
        <v>1190</v>
      </c>
      <c r="D159" s="289">
        <v>935.4</v>
      </c>
      <c r="E159" s="289">
        <v>34.5</v>
      </c>
      <c r="F159" s="241">
        <v>34.5</v>
      </c>
      <c r="G159" s="240"/>
      <c r="H159" s="240"/>
      <c r="I159" s="240"/>
      <c r="J159" s="240"/>
      <c r="K159" s="240"/>
      <c r="N159" s="242"/>
      <c r="O159" s="242"/>
      <c r="Q159" s="243"/>
    </row>
    <row r="160" spans="1:11" s="238" customFormat="1" ht="21" customHeight="1">
      <c r="A160" s="244" t="s">
        <v>425</v>
      </c>
      <c r="B160" s="160">
        <f t="shared" si="7"/>
        <v>126</v>
      </c>
      <c r="C160" s="239">
        <v>1200</v>
      </c>
      <c r="D160" s="289">
        <v>51.7</v>
      </c>
      <c r="E160" s="289">
        <v>21.5</v>
      </c>
      <c r="F160" s="241">
        <v>21.5</v>
      </c>
      <c r="G160" s="240"/>
      <c r="H160" s="240"/>
      <c r="I160" s="240"/>
      <c r="J160" s="240"/>
      <c r="K160" s="240"/>
    </row>
    <row r="161" spans="1:11" s="214" customFormat="1" ht="63" customHeight="1" thickBot="1">
      <c r="A161" s="245" t="s">
        <v>149</v>
      </c>
      <c r="B161" s="160">
        <f t="shared" si="7"/>
        <v>127</v>
      </c>
      <c r="C161" s="246">
        <v>1210</v>
      </c>
      <c r="D161" s="290"/>
      <c r="E161" s="165"/>
      <c r="F161" s="249">
        <f>G161+H161+I161+J161</f>
        <v>0</v>
      </c>
      <c r="G161" s="250"/>
      <c r="H161" s="250"/>
      <c r="I161" s="250"/>
      <c r="J161" s="250"/>
      <c r="K161" s="248"/>
    </row>
    <row r="162" spans="1:11" s="214" customFormat="1" ht="22.5" customHeight="1" thickBot="1">
      <c r="A162" s="251" t="s">
        <v>48</v>
      </c>
      <c r="B162" s="160">
        <f t="shared" si="7"/>
        <v>128</v>
      </c>
      <c r="C162" s="252">
        <v>1220</v>
      </c>
      <c r="D162" s="291">
        <f aca="true" t="shared" si="11" ref="D162:J162">D35</f>
        <v>107223.3</v>
      </c>
      <c r="E162" s="291">
        <f t="shared" si="11"/>
        <v>148457.19999999998</v>
      </c>
      <c r="F162" s="253">
        <f t="shared" si="11"/>
        <v>154294.69999999998</v>
      </c>
      <c r="G162" s="253">
        <f t="shared" si="11"/>
        <v>36401.5</v>
      </c>
      <c r="H162" s="253">
        <f t="shared" si="11"/>
        <v>40880.200000000004</v>
      </c>
      <c r="I162" s="253">
        <f t="shared" si="11"/>
        <v>38362</v>
      </c>
      <c r="J162" s="253">
        <f t="shared" si="11"/>
        <v>38651</v>
      </c>
      <c r="K162" s="254"/>
    </row>
    <row r="163" spans="1:11" s="214" customFormat="1" ht="22.5" customHeight="1" thickBot="1">
      <c r="A163" s="245" t="s">
        <v>49</v>
      </c>
      <c r="B163" s="160">
        <f t="shared" si="7"/>
        <v>129</v>
      </c>
      <c r="C163" s="246">
        <v>1230</v>
      </c>
      <c r="D163" s="290">
        <f aca="true" t="shared" si="12" ref="D163:J163">D56</f>
        <v>106236.19999999998</v>
      </c>
      <c r="E163" s="290">
        <f t="shared" si="12"/>
        <v>148457.19999999998</v>
      </c>
      <c r="F163" s="247">
        <f t="shared" si="12"/>
        <v>154294.65999999997</v>
      </c>
      <c r="G163" s="247">
        <f t="shared" si="12"/>
        <v>36401.5</v>
      </c>
      <c r="H163" s="247">
        <f t="shared" si="12"/>
        <v>40880.2</v>
      </c>
      <c r="I163" s="247">
        <f t="shared" si="12"/>
        <v>38362.00000000001</v>
      </c>
      <c r="J163" s="247">
        <f t="shared" si="12"/>
        <v>38650.96</v>
      </c>
      <c r="K163" s="248"/>
    </row>
    <row r="164" spans="1:11" s="214" customFormat="1" ht="22.5" customHeight="1" thickBot="1">
      <c r="A164" s="245" t="s">
        <v>50</v>
      </c>
      <c r="B164" s="160">
        <f t="shared" si="7"/>
        <v>130</v>
      </c>
      <c r="C164" s="246">
        <v>1240</v>
      </c>
      <c r="D164" s="290">
        <f>SUM(D162-D163)</f>
        <v>987.1000000000204</v>
      </c>
      <c r="E164" s="290">
        <v>0</v>
      </c>
      <c r="F164" s="247">
        <f>SUM(F162-F163)</f>
        <v>0.04000000000814907</v>
      </c>
      <c r="G164" s="247">
        <f>SUM(G162-G163)</f>
        <v>0</v>
      </c>
      <c r="H164" s="247">
        <f>SUM(H162-H163)</f>
        <v>7.275957614183426E-12</v>
      </c>
      <c r="I164" s="247">
        <f>SUM(I162-I163)</f>
        <v>-7.275957614183426E-12</v>
      </c>
      <c r="J164" s="247">
        <f>SUM(J162-J163)</f>
        <v>0.040000000000873115</v>
      </c>
      <c r="K164" s="247"/>
    </row>
    <row r="165" spans="1:11" s="214" customFormat="1" ht="22.5" customHeight="1" thickBot="1">
      <c r="A165" s="251" t="s">
        <v>51</v>
      </c>
      <c r="B165" s="160">
        <f t="shared" si="7"/>
        <v>131</v>
      </c>
      <c r="C165" s="252">
        <v>2000</v>
      </c>
      <c r="D165" s="291"/>
      <c r="E165" s="292"/>
      <c r="F165" s="255"/>
      <c r="G165" s="256"/>
      <c r="H165" s="254"/>
      <c r="I165" s="254"/>
      <c r="J165" s="254"/>
      <c r="K165" s="254"/>
    </row>
    <row r="166" spans="1:11" s="214" customFormat="1" ht="44.25" customHeight="1">
      <c r="A166" s="257" t="s">
        <v>52</v>
      </c>
      <c r="B166" s="160">
        <f t="shared" si="7"/>
        <v>132</v>
      </c>
      <c r="C166" s="258">
        <v>2010</v>
      </c>
      <c r="D166" s="293"/>
      <c r="E166" s="121"/>
      <c r="F166" s="260"/>
      <c r="G166" s="261"/>
      <c r="H166" s="259"/>
      <c r="I166" s="259"/>
      <c r="J166" s="259"/>
      <c r="K166" s="259"/>
    </row>
    <row r="167" spans="1:11" s="214" customFormat="1" ht="44.25" customHeight="1">
      <c r="A167" s="257" t="s">
        <v>53</v>
      </c>
      <c r="B167" s="160">
        <f t="shared" si="7"/>
        <v>133</v>
      </c>
      <c r="C167" s="258">
        <v>2020</v>
      </c>
      <c r="D167" s="293"/>
      <c r="E167" s="121"/>
      <c r="F167" s="262"/>
      <c r="G167" s="261"/>
      <c r="H167" s="259"/>
      <c r="I167" s="259"/>
      <c r="J167" s="259"/>
      <c r="K167" s="259"/>
    </row>
    <row r="168" spans="1:11" s="214" customFormat="1" ht="22.5" customHeight="1">
      <c r="A168" s="257" t="s">
        <v>54</v>
      </c>
      <c r="B168" s="160">
        <f t="shared" si="7"/>
        <v>134</v>
      </c>
      <c r="C168" s="258">
        <v>2030</v>
      </c>
      <c r="D168" s="293"/>
      <c r="E168" s="121"/>
      <c r="F168" s="262"/>
      <c r="G168" s="261"/>
      <c r="H168" s="259"/>
      <c r="I168" s="259"/>
      <c r="J168" s="259"/>
      <c r="K168" s="259"/>
    </row>
    <row r="169" spans="1:11" s="268" customFormat="1" ht="22.5" customHeight="1" thickBot="1">
      <c r="A169" s="263" t="s">
        <v>55</v>
      </c>
      <c r="B169" s="160">
        <f>B168+1</f>
        <v>135</v>
      </c>
      <c r="C169" s="264">
        <v>2040</v>
      </c>
      <c r="D169" s="294"/>
      <c r="E169" s="122"/>
      <c r="F169" s="266"/>
      <c r="G169" s="267"/>
      <c r="H169" s="265"/>
      <c r="I169" s="265"/>
      <c r="J169" s="265"/>
      <c r="K169" s="265"/>
    </row>
    <row r="170" spans="1:11" s="214" customFormat="1" ht="22.5" customHeight="1" thickBot="1">
      <c r="A170" s="251" t="s">
        <v>56</v>
      </c>
      <c r="B170" s="160">
        <f>B169+1</f>
        <v>136</v>
      </c>
      <c r="C170" s="252">
        <v>3000</v>
      </c>
      <c r="D170" s="291"/>
      <c r="E170" s="292"/>
      <c r="F170" s="255"/>
      <c r="G170" s="256"/>
      <c r="H170" s="254"/>
      <c r="I170" s="254"/>
      <c r="J170" s="254"/>
      <c r="K170" s="254"/>
    </row>
    <row r="171" spans="1:11" s="214" customFormat="1" ht="22.5" customHeight="1">
      <c r="A171" s="269" t="s">
        <v>57</v>
      </c>
      <c r="B171" s="160">
        <f>B170+1</f>
        <v>137</v>
      </c>
      <c r="C171" s="270">
        <v>3010</v>
      </c>
      <c r="D171" s="295"/>
      <c r="E171" s="120"/>
      <c r="F171" s="260"/>
      <c r="G171" s="204"/>
      <c r="H171" s="271"/>
      <c r="I171" s="271"/>
      <c r="J171" s="271"/>
      <c r="K171" s="271"/>
    </row>
    <row r="172" spans="1:11" s="214" customFormat="1" ht="44.25" customHeight="1">
      <c r="A172" s="257" t="s">
        <v>58</v>
      </c>
      <c r="B172" s="160">
        <f aca="true" t="shared" si="13" ref="B172:B177">B171+1</f>
        <v>138</v>
      </c>
      <c r="C172" s="258">
        <v>3020</v>
      </c>
      <c r="D172" s="293"/>
      <c r="E172" s="121"/>
      <c r="F172" s="262"/>
      <c r="G172" s="261"/>
      <c r="H172" s="259"/>
      <c r="I172" s="259"/>
      <c r="J172" s="259"/>
      <c r="K172" s="259"/>
    </row>
    <row r="173" spans="1:14" s="214" customFormat="1" ht="22.5" customHeight="1">
      <c r="A173" s="257" t="s">
        <v>59</v>
      </c>
      <c r="B173" s="160">
        <f t="shared" si="13"/>
        <v>139</v>
      </c>
      <c r="C173" s="258">
        <v>3030</v>
      </c>
      <c r="D173" s="296"/>
      <c r="E173" s="297"/>
      <c r="F173" s="273"/>
      <c r="G173" s="274"/>
      <c r="H173" s="274"/>
      <c r="I173" s="274"/>
      <c r="J173" s="274"/>
      <c r="K173" s="272"/>
      <c r="N173" s="215"/>
    </row>
    <row r="174" spans="1:11" s="268" customFormat="1" ht="22.5" customHeight="1">
      <c r="A174" s="257" t="s">
        <v>60</v>
      </c>
      <c r="B174" s="160">
        <f t="shared" si="13"/>
        <v>140</v>
      </c>
      <c r="C174" s="258" t="s">
        <v>150</v>
      </c>
      <c r="D174" s="293"/>
      <c r="E174" s="121"/>
      <c r="F174" s="262"/>
      <c r="G174" s="261"/>
      <c r="H174" s="259"/>
      <c r="I174" s="259"/>
      <c r="J174" s="259"/>
      <c r="K174" s="259"/>
    </row>
    <row r="175" spans="1:11" s="214" customFormat="1" ht="22.5" customHeight="1">
      <c r="A175" s="257" t="s">
        <v>61</v>
      </c>
      <c r="B175" s="160">
        <f t="shared" si="13"/>
        <v>141</v>
      </c>
      <c r="C175" s="258" t="s">
        <v>151</v>
      </c>
      <c r="D175" s="293"/>
      <c r="E175" s="121"/>
      <c r="F175" s="262"/>
      <c r="G175" s="261"/>
      <c r="H175" s="259"/>
      <c r="I175" s="259"/>
      <c r="J175" s="259"/>
      <c r="K175" s="259"/>
    </row>
    <row r="176" spans="1:11" s="214" customFormat="1" ht="45.75" customHeight="1">
      <c r="A176" s="257" t="s">
        <v>62</v>
      </c>
      <c r="B176" s="160">
        <f t="shared" si="13"/>
        <v>142</v>
      </c>
      <c r="C176" s="258" t="s">
        <v>152</v>
      </c>
      <c r="D176" s="293"/>
      <c r="E176" s="121"/>
      <c r="F176" s="262"/>
      <c r="G176" s="261"/>
      <c r="H176" s="259"/>
      <c r="I176" s="259"/>
      <c r="J176" s="259"/>
      <c r="K176" s="259"/>
    </row>
    <row r="177" spans="1:11" s="214" customFormat="1" ht="22.5" customHeight="1">
      <c r="A177" s="257" t="s">
        <v>63</v>
      </c>
      <c r="B177" s="160">
        <f t="shared" si="13"/>
        <v>143</v>
      </c>
      <c r="C177" s="258" t="s">
        <v>153</v>
      </c>
      <c r="D177" s="293"/>
      <c r="E177" s="121"/>
      <c r="F177" s="262"/>
      <c r="G177" s="261"/>
      <c r="H177" s="259"/>
      <c r="I177" s="259"/>
      <c r="J177" s="259"/>
      <c r="K177" s="259"/>
    </row>
    <row r="178" spans="1:11" s="214" customFormat="1" ht="45.75" customHeight="1">
      <c r="A178" s="257" t="s">
        <v>64</v>
      </c>
      <c r="B178" s="160">
        <f aca="true" t="shared" si="14" ref="B178:B236">B177+1</f>
        <v>144</v>
      </c>
      <c r="C178" s="258" t="s">
        <v>154</v>
      </c>
      <c r="D178" s="293"/>
      <c r="E178" s="121"/>
      <c r="F178" s="262"/>
      <c r="G178" s="261"/>
      <c r="H178" s="259"/>
      <c r="I178" s="259"/>
      <c r="J178" s="259"/>
      <c r="K178" s="259"/>
    </row>
    <row r="179" spans="1:11" s="214" customFormat="1" ht="22.5" customHeight="1">
      <c r="A179" s="257" t="s">
        <v>65</v>
      </c>
      <c r="B179" s="160">
        <f t="shared" si="14"/>
        <v>145</v>
      </c>
      <c r="C179" s="258" t="s">
        <v>155</v>
      </c>
      <c r="D179" s="293"/>
      <c r="E179" s="121"/>
      <c r="F179" s="262"/>
      <c r="G179" s="261"/>
      <c r="H179" s="259"/>
      <c r="I179" s="259"/>
      <c r="J179" s="259"/>
      <c r="K179" s="259"/>
    </row>
    <row r="180" spans="1:11" s="214" customFormat="1" ht="22.5" customHeight="1" thickBot="1">
      <c r="A180" s="263" t="s">
        <v>102</v>
      </c>
      <c r="B180" s="160">
        <f t="shared" si="14"/>
        <v>146</v>
      </c>
      <c r="C180" s="264">
        <v>3040</v>
      </c>
      <c r="D180" s="298"/>
      <c r="E180" s="145"/>
      <c r="F180" s="266"/>
      <c r="G180" s="276"/>
      <c r="H180" s="275"/>
      <c r="I180" s="275"/>
      <c r="J180" s="275"/>
      <c r="K180" s="275"/>
    </row>
    <row r="181" spans="1:11" s="214" customFormat="1" ht="22.5" customHeight="1" thickBot="1">
      <c r="A181" s="251" t="s">
        <v>113</v>
      </c>
      <c r="B181" s="160">
        <f t="shared" si="14"/>
        <v>147</v>
      </c>
      <c r="C181" s="252">
        <v>4000</v>
      </c>
      <c r="D181" s="135">
        <v>38541.5</v>
      </c>
      <c r="E181" s="135">
        <v>53591</v>
      </c>
      <c r="F181" s="177">
        <v>108171.1</v>
      </c>
      <c r="G181" s="256"/>
      <c r="H181" s="254"/>
      <c r="I181" s="254"/>
      <c r="J181" s="254"/>
      <c r="K181" s="254"/>
    </row>
    <row r="182" spans="1:11" s="214" customFormat="1" ht="22.5" customHeight="1" thickBot="1">
      <c r="A182" s="251" t="s">
        <v>114</v>
      </c>
      <c r="B182" s="160">
        <f t="shared" si="14"/>
        <v>148</v>
      </c>
      <c r="C182" s="252">
        <v>5000</v>
      </c>
      <c r="D182" s="291"/>
      <c r="E182" s="292"/>
      <c r="F182" s="255">
        <f aca="true" t="shared" si="15" ref="F182:F196">G182+H182+I182+J182</f>
        <v>0</v>
      </c>
      <c r="G182" s="256"/>
      <c r="H182" s="254"/>
      <c r="I182" s="254"/>
      <c r="J182" s="254"/>
      <c r="K182" s="254"/>
    </row>
    <row r="183" spans="1:11" s="214" customFormat="1" ht="32.25" customHeight="1">
      <c r="A183" s="257" t="s">
        <v>66</v>
      </c>
      <c r="B183" s="160">
        <f t="shared" si="14"/>
        <v>149</v>
      </c>
      <c r="C183" s="258">
        <v>5010</v>
      </c>
      <c r="D183" s="293"/>
      <c r="E183" s="121"/>
      <c r="F183" s="277">
        <f t="shared" si="15"/>
        <v>0</v>
      </c>
      <c r="G183" s="261"/>
      <c r="H183" s="259"/>
      <c r="I183" s="259"/>
      <c r="J183" s="259"/>
      <c r="K183" s="259"/>
    </row>
    <row r="184" spans="1:11" s="278" customFormat="1" ht="22.5" customHeight="1">
      <c r="A184" s="257" t="s">
        <v>67</v>
      </c>
      <c r="B184" s="160">
        <f t="shared" si="14"/>
        <v>150</v>
      </c>
      <c r="C184" s="258" t="s">
        <v>156</v>
      </c>
      <c r="D184" s="293"/>
      <c r="E184" s="121"/>
      <c r="F184" s="262">
        <f t="shared" si="15"/>
        <v>0</v>
      </c>
      <c r="G184" s="261"/>
      <c r="H184" s="259"/>
      <c r="I184" s="259"/>
      <c r="J184" s="259"/>
      <c r="K184" s="259"/>
    </row>
    <row r="185" spans="1:11" s="268" customFormat="1" ht="22.5" customHeight="1">
      <c r="A185" s="257" t="s">
        <v>68</v>
      </c>
      <c r="B185" s="160">
        <f t="shared" si="14"/>
        <v>151</v>
      </c>
      <c r="C185" s="258" t="s">
        <v>157</v>
      </c>
      <c r="D185" s="293"/>
      <c r="E185" s="121"/>
      <c r="F185" s="262">
        <f t="shared" si="15"/>
        <v>0</v>
      </c>
      <c r="G185" s="261"/>
      <c r="H185" s="259"/>
      <c r="I185" s="259"/>
      <c r="J185" s="259"/>
      <c r="K185" s="259"/>
    </row>
    <row r="186" spans="1:11" s="268" customFormat="1" ht="22.5" customHeight="1">
      <c r="A186" s="257" t="s">
        <v>69</v>
      </c>
      <c r="B186" s="160">
        <f t="shared" si="14"/>
        <v>152</v>
      </c>
      <c r="C186" s="258" t="s">
        <v>158</v>
      </c>
      <c r="D186" s="293"/>
      <c r="E186" s="121"/>
      <c r="F186" s="262">
        <f t="shared" si="15"/>
        <v>0</v>
      </c>
      <c r="G186" s="261"/>
      <c r="H186" s="259"/>
      <c r="I186" s="259"/>
      <c r="J186" s="259"/>
      <c r="K186" s="259"/>
    </row>
    <row r="187" spans="1:11" s="214" customFormat="1" ht="22.5" customHeight="1">
      <c r="A187" s="257" t="s">
        <v>70</v>
      </c>
      <c r="B187" s="160">
        <f t="shared" si="14"/>
        <v>153</v>
      </c>
      <c r="C187" s="258">
        <v>5020</v>
      </c>
      <c r="D187" s="293"/>
      <c r="E187" s="121"/>
      <c r="F187" s="262">
        <f t="shared" si="15"/>
        <v>0</v>
      </c>
      <c r="G187" s="261"/>
      <c r="H187" s="259"/>
      <c r="I187" s="259"/>
      <c r="J187" s="259"/>
      <c r="K187" s="259"/>
    </row>
    <row r="188" spans="1:11" s="214" customFormat="1" ht="31.5" customHeight="1">
      <c r="A188" s="257" t="s">
        <v>71</v>
      </c>
      <c r="B188" s="160">
        <f t="shared" si="14"/>
        <v>154</v>
      </c>
      <c r="C188" s="258">
        <v>5030</v>
      </c>
      <c r="D188" s="293"/>
      <c r="E188" s="121"/>
      <c r="F188" s="262">
        <f t="shared" si="15"/>
        <v>0</v>
      </c>
      <c r="G188" s="261"/>
      <c r="H188" s="259"/>
      <c r="I188" s="259"/>
      <c r="J188" s="259"/>
      <c r="K188" s="259"/>
    </row>
    <row r="189" spans="1:11" s="214" customFormat="1" ht="22.5" customHeight="1">
      <c r="A189" s="257" t="s">
        <v>67</v>
      </c>
      <c r="B189" s="160">
        <f t="shared" si="14"/>
        <v>155</v>
      </c>
      <c r="C189" s="258" t="s">
        <v>159</v>
      </c>
      <c r="D189" s="293"/>
      <c r="E189" s="121"/>
      <c r="F189" s="262">
        <f t="shared" si="15"/>
        <v>0</v>
      </c>
      <c r="G189" s="261"/>
      <c r="H189" s="259"/>
      <c r="I189" s="259"/>
      <c r="J189" s="259"/>
      <c r="K189" s="259"/>
    </row>
    <row r="190" spans="1:11" s="214" customFormat="1" ht="22.5" customHeight="1">
      <c r="A190" s="257" t="s">
        <v>68</v>
      </c>
      <c r="B190" s="160">
        <f t="shared" si="14"/>
        <v>156</v>
      </c>
      <c r="C190" s="258" t="s">
        <v>160</v>
      </c>
      <c r="D190" s="293"/>
      <c r="E190" s="121"/>
      <c r="F190" s="262">
        <f t="shared" si="15"/>
        <v>0</v>
      </c>
      <c r="G190" s="261"/>
      <c r="H190" s="259"/>
      <c r="I190" s="259"/>
      <c r="J190" s="259"/>
      <c r="K190" s="259"/>
    </row>
    <row r="191" spans="1:11" s="214" customFormat="1" ht="22.5" customHeight="1">
      <c r="A191" s="257" t="s">
        <v>69</v>
      </c>
      <c r="B191" s="160">
        <f t="shared" si="14"/>
        <v>157</v>
      </c>
      <c r="C191" s="258" t="s">
        <v>161</v>
      </c>
      <c r="D191" s="293"/>
      <c r="E191" s="121"/>
      <c r="F191" s="262">
        <f t="shared" si="15"/>
        <v>0</v>
      </c>
      <c r="G191" s="261"/>
      <c r="H191" s="259"/>
      <c r="I191" s="259"/>
      <c r="J191" s="259"/>
      <c r="K191" s="259"/>
    </row>
    <row r="192" spans="1:11" s="214" customFormat="1" ht="22.5" customHeight="1" thickBot="1">
      <c r="A192" s="257" t="s">
        <v>162</v>
      </c>
      <c r="B192" s="160">
        <f t="shared" si="14"/>
        <v>158</v>
      </c>
      <c r="C192" s="258">
        <v>5040</v>
      </c>
      <c r="D192" s="293"/>
      <c r="E192" s="121"/>
      <c r="F192" s="266">
        <f t="shared" si="15"/>
        <v>0</v>
      </c>
      <c r="G192" s="261"/>
      <c r="H192" s="259"/>
      <c r="I192" s="259"/>
      <c r="J192" s="259"/>
      <c r="K192" s="259"/>
    </row>
    <row r="193" spans="1:11" s="214" customFormat="1" ht="22.5" customHeight="1" thickBot="1">
      <c r="A193" s="251" t="s">
        <v>115</v>
      </c>
      <c r="B193" s="160">
        <f t="shared" si="14"/>
        <v>159</v>
      </c>
      <c r="C193" s="252">
        <v>6000</v>
      </c>
      <c r="D193" s="291"/>
      <c r="E193" s="292"/>
      <c r="F193" s="255">
        <f t="shared" si="15"/>
        <v>0</v>
      </c>
      <c r="G193" s="256"/>
      <c r="H193" s="254"/>
      <c r="I193" s="254"/>
      <c r="J193" s="254"/>
      <c r="K193" s="254"/>
    </row>
    <row r="194" spans="1:11" s="214" customFormat="1" ht="22.5" customHeight="1">
      <c r="A194" s="257" t="s">
        <v>72</v>
      </c>
      <c r="B194" s="160">
        <f t="shared" si="14"/>
        <v>160</v>
      </c>
      <c r="C194" s="258">
        <v>6010</v>
      </c>
      <c r="D194" s="293"/>
      <c r="E194" s="121"/>
      <c r="F194" s="260">
        <f t="shared" si="15"/>
        <v>0</v>
      </c>
      <c r="G194" s="261"/>
      <c r="H194" s="259"/>
      <c r="I194" s="259"/>
      <c r="J194" s="259"/>
      <c r="K194" s="259"/>
    </row>
    <row r="195" spans="1:11" s="214" customFormat="1" ht="27.75" customHeight="1">
      <c r="A195" s="257" t="s">
        <v>73</v>
      </c>
      <c r="B195" s="160">
        <f t="shared" si="14"/>
        <v>161</v>
      </c>
      <c r="C195" s="258">
        <v>6020</v>
      </c>
      <c r="D195" s="293"/>
      <c r="E195" s="121"/>
      <c r="F195" s="262">
        <f t="shared" si="15"/>
        <v>0</v>
      </c>
      <c r="G195" s="261"/>
      <c r="H195" s="259"/>
      <c r="I195" s="259"/>
      <c r="J195" s="259"/>
      <c r="K195" s="259"/>
    </row>
    <row r="196" spans="1:11" s="214" customFormat="1" ht="44.25" customHeight="1">
      <c r="A196" s="257" t="s">
        <v>116</v>
      </c>
      <c r="B196" s="160">
        <f t="shared" si="14"/>
        <v>162</v>
      </c>
      <c r="C196" s="258">
        <v>6030</v>
      </c>
      <c r="D196" s="293"/>
      <c r="E196" s="121"/>
      <c r="F196" s="262">
        <f t="shared" si="15"/>
        <v>0</v>
      </c>
      <c r="G196" s="261"/>
      <c r="H196" s="259"/>
      <c r="I196" s="259"/>
      <c r="J196" s="259"/>
      <c r="K196" s="259"/>
    </row>
    <row r="197" spans="1:11" s="214" customFormat="1" ht="31.5" customHeight="1" thickBot="1">
      <c r="A197" s="263" t="s">
        <v>74</v>
      </c>
      <c r="B197" s="160">
        <f t="shared" si="14"/>
        <v>163</v>
      </c>
      <c r="C197" s="264">
        <v>6040</v>
      </c>
      <c r="D197" s="122" t="s">
        <v>197</v>
      </c>
      <c r="E197" s="122" t="s">
        <v>197</v>
      </c>
      <c r="F197" s="265" t="s">
        <v>197</v>
      </c>
      <c r="G197" s="267"/>
      <c r="H197" s="265"/>
      <c r="I197" s="265"/>
      <c r="J197" s="265"/>
      <c r="K197" s="265"/>
    </row>
    <row r="198" spans="1:11" s="214" customFormat="1" ht="22.5" customHeight="1" thickBot="1">
      <c r="A198" s="251" t="s">
        <v>117</v>
      </c>
      <c r="B198" s="160">
        <f t="shared" si="14"/>
        <v>164</v>
      </c>
      <c r="C198" s="252">
        <v>7000</v>
      </c>
      <c r="D198" s="291"/>
      <c r="E198" s="292"/>
      <c r="F198" s="255">
        <f>G198+H198+I198+J198</f>
        <v>0</v>
      </c>
      <c r="G198" s="256"/>
      <c r="H198" s="254"/>
      <c r="I198" s="254"/>
      <c r="J198" s="254"/>
      <c r="K198" s="254"/>
    </row>
    <row r="199" spans="1:11" s="279" customFormat="1" ht="22.5" customHeight="1">
      <c r="A199" s="269" t="s">
        <v>75</v>
      </c>
      <c r="B199" s="160">
        <f t="shared" si="14"/>
        <v>165</v>
      </c>
      <c r="C199" s="270">
        <v>7010</v>
      </c>
      <c r="D199" s="120"/>
      <c r="E199" s="120"/>
      <c r="F199" s="271"/>
      <c r="G199" s="204"/>
      <c r="H199" s="271"/>
      <c r="I199" s="271"/>
      <c r="J199" s="271"/>
      <c r="K199" s="271"/>
    </row>
    <row r="200" spans="1:11" s="279" customFormat="1" ht="22.5" customHeight="1">
      <c r="A200" s="257" t="s">
        <v>76</v>
      </c>
      <c r="B200" s="160">
        <f t="shared" si="14"/>
        <v>166</v>
      </c>
      <c r="C200" s="258">
        <v>7020</v>
      </c>
      <c r="D200" s="121"/>
      <c r="E200" s="121"/>
      <c r="F200" s="259"/>
      <c r="G200" s="261"/>
      <c r="H200" s="259"/>
      <c r="I200" s="259"/>
      <c r="J200" s="259"/>
      <c r="K200" s="259"/>
    </row>
    <row r="201" spans="1:11" s="279" customFormat="1" ht="22.5" customHeight="1">
      <c r="A201" s="257" t="s">
        <v>77</v>
      </c>
      <c r="B201" s="160">
        <f t="shared" si="14"/>
        <v>167</v>
      </c>
      <c r="C201" s="258">
        <v>7030</v>
      </c>
      <c r="D201" s="121"/>
      <c r="E201" s="121"/>
      <c r="F201" s="259"/>
      <c r="G201" s="261"/>
      <c r="H201" s="259"/>
      <c r="I201" s="259"/>
      <c r="J201" s="259"/>
      <c r="K201" s="259"/>
    </row>
    <row r="202" spans="1:11" s="25" customFormat="1" ht="22.5" customHeight="1">
      <c r="A202" s="27" t="s">
        <v>78</v>
      </c>
      <c r="B202" s="61">
        <f t="shared" si="14"/>
        <v>168</v>
      </c>
      <c r="C202" s="23">
        <v>7040</v>
      </c>
      <c r="D202" s="121"/>
      <c r="E202" s="121"/>
      <c r="F202" s="121"/>
      <c r="G202" s="124"/>
      <c r="H202" s="121"/>
      <c r="I202" s="121"/>
      <c r="J202" s="121"/>
      <c r="K202" s="121"/>
    </row>
    <row r="203" spans="1:11" s="25" customFormat="1" ht="22.5" customHeight="1" thickBot="1">
      <c r="A203" s="30" t="s">
        <v>79</v>
      </c>
      <c r="B203" s="61">
        <f t="shared" si="14"/>
        <v>169</v>
      </c>
      <c r="C203" s="24">
        <v>7050</v>
      </c>
      <c r="D203" s="122"/>
      <c r="E203" s="122"/>
      <c r="F203" s="122">
        <v>16574</v>
      </c>
      <c r="G203" s="127"/>
      <c r="H203" s="122"/>
      <c r="I203" s="122"/>
      <c r="J203" s="122"/>
      <c r="K203" s="122"/>
    </row>
    <row r="204" spans="1:11" s="25" customFormat="1" ht="22.5" customHeight="1" thickBot="1">
      <c r="A204" s="33" t="s">
        <v>118</v>
      </c>
      <c r="B204" s="61">
        <f t="shared" si="14"/>
        <v>170</v>
      </c>
      <c r="C204" s="38">
        <v>8000</v>
      </c>
      <c r="D204" s="299"/>
      <c r="E204" s="147"/>
      <c r="F204" s="143">
        <f>G204+H204+I204+J204</f>
        <v>0</v>
      </c>
      <c r="G204" s="144"/>
      <c r="H204" s="147"/>
      <c r="I204" s="147"/>
      <c r="J204" s="146"/>
      <c r="K204" s="139"/>
    </row>
    <row r="205" spans="1:13" s="96" customFormat="1" ht="67.5" customHeight="1">
      <c r="A205" s="28" t="s">
        <v>119</v>
      </c>
      <c r="B205" s="61">
        <f t="shared" si="14"/>
        <v>171</v>
      </c>
      <c r="C205" s="104">
        <v>8010</v>
      </c>
      <c r="D205" s="123">
        <v>493</v>
      </c>
      <c r="E205" s="284">
        <v>453.25</v>
      </c>
      <c r="F205" s="284">
        <v>452.5</v>
      </c>
      <c r="G205" s="284">
        <v>449.25</v>
      </c>
      <c r="H205" s="284">
        <v>453.75</v>
      </c>
      <c r="I205" s="284">
        <v>453.75</v>
      </c>
      <c r="J205" s="284">
        <v>453.75</v>
      </c>
      <c r="K205" s="148"/>
      <c r="M205" s="96">
        <f>(G205+H205+I205+J205)/4</f>
        <v>452.625</v>
      </c>
    </row>
    <row r="206" spans="1:13" s="25" customFormat="1" ht="22.5" customHeight="1">
      <c r="A206" s="27" t="s">
        <v>80</v>
      </c>
      <c r="B206" s="61">
        <f t="shared" si="14"/>
        <v>172</v>
      </c>
      <c r="C206" s="39" t="s">
        <v>163</v>
      </c>
      <c r="D206" s="124">
        <v>1</v>
      </c>
      <c r="E206" s="124">
        <v>1</v>
      </c>
      <c r="F206" s="124">
        <v>1</v>
      </c>
      <c r="G206" s="124">
        <v>1</v>
      </c>
      <c r="H206" s="124">
        <v>1</v>
      </c>
      <c r="I206" s="124">
        <v>1</v>
      </c>
      <c r="J206" s="124">
        <v>1</v>
      </c>
      <c r="K206" s="121"/>
      <c r="M206" s="52">
        <f>F206+F207+F208+F209+F210+F211+F212</f>
        <v>452.5</v>
      </c>
    </row>
    <row r="207" spans="1:13" s="25" customFormat="1" ht="22.5" customHeight="1">
      <c r="A207" s="27" t="s">
        <v>103</v>
      </c>
      <c r="B207" s="61">
        <f t="shared" si="14"/>
        <v>173</v>
      </c>
      <c r="C207" s="39" t="s">
        <v>164</v>
      </c>
      <c r="D207" s="124">
        <v>4</v>
      </c>
      <c r="E207" s="124">
        <v>3</v>
      </c>
      <c r="F207" s="124">
        <v>4</v>
      </c>
      <c r="G207" s="124">
        <v>4</v>
      </c>
      <c r="H207" s="124">
        <v>4</v>
      </c>
      <c r="I207" s="124">
        <v>4</v>
      </c>
      <c r="J207" s="124">
        <v>4</v>
      </c>
      <c r="K207" s="121"/>
      <c r="M207" s="280">
        <f>(G208+H208+I208+J208)/4</f>
        <v>143.125</v>
      </c>
    </row>
    <row r="208" spans="1:13" s="22" customFormat="1" ht="22.5" customHeight="1">
      <c r="A208" s="27" t="s">
        <v>81</v>
      </c>
      <c r="B208" s="61">
        <f t="shared" si="14"/>
        <v>174</v>
      </c>
      <c r="C208" s="39" t="s">
        <v>165</v>
      </c>
      <c r="D208" s="124">
        <v>127.5</v>
      </c>
      <c r="E208" s="300">
        <v>139.25</v>
      </c>
      <c r="F208" s="169">
        <v>143</v>
      </c>
      <c r="G208" s="169">
        <v>138.25</v>
      </c>
      <c r="H208" s="169">
        <v>144.75</v>
      </c>
      <c r="I208" s="169">
        <v>144.75</v>
      </c>
      <c r="J208" s="169">
        <v>144.75</v>
      </c>
      <c r="K208" s="121"/>
      <c r="M208" s="280">
        <f>(G209+H209+I209+J209)/4</f>
        <v>26.5</v>
      </c>
    </row>
    <row r="209" spans="1:13" s="22" customFormat="1" ht="22.5" customHeight="1">
      <c r="A209" s="27" t="s">
        <v>82</v>
      </c>
      <c r="B209" s="61">
        <f t="shared" si="14"/>
        <v>175</v>
      </c>
      <c r="C209" s="39" t="s">
        <v>166</v>
      </c>
      <c r="D209" s="124">
        <v>24</v>
      </c>
      <c r="E209" s="124">
        <v>35.5</v>
      </c>
      <c r="F209" s="124">
        <v>26.5</v>
      </c>
      <c r="G209" s="124">
        <v>37</v>
      </c>
      <c r="H209" s="124">
        <v>23</v>
      </c>
      <c r="I209" s="124">
        <v>23</v>
      </c>
      <c r="J209" s="124">
        <v>23</v>
      </c>
      <c r="K209" s="121"/>
      <c r="M209" s="280">
        <f>(G210+H210+I210+J210)/4</f>
        <v>202.5</v>
      </c>
    </row>
    <row r="210" spans="1:13" s="25" customFormat="1" ht="22.5" customHeight="1">
      <c r="A210" s="27" t="s">
        <v>83</v>
      </c>
      <c r="B210" s="61">
        <f t="shared" si="14"/>
        <v>176</v>
      </c>
      <c r="C210" s="39" t="s">
        <v>167</v>
      </c>
      <c r="D210" s="169">
        <v>214</v>
      </c>
      <c r="E210" s="124">
        <v>190.25</v>
      </c>
      <c r="F210" s="169">
        <v>202.5</v>
      </c>
      <c r="G210" s="169">
        <v>194.25</v>
      </c>
      <c r="H210" s="169">
        <v>205.25</v>
      </c>
      <c r="I210" s="169">
        <v>205.25</v>
      </c>
      <c r="J210" s="169">
        <v>205.25</v>
      </c>
      <c r="K210" s="121"/>
      <c r="M210" s="280">
        <f>(G211+H211+I211+J211)/4</f>
        <v>30.5</v>
      </c>
    </row>
    <row r="211" spans="1:14" s="25" customFormat="1" ht="22.5" customHeight="1">
      <c r="A211" s="27" t="s">
        <v>84</v>
      </c>
      <c r="B211" s="61">
        <f t="shared" si="14"/>
        <v>177</v>
      </c>
      <c r="C211" s="40" t="s">
        <v>168</v>
      </c>
      <c r="D211" s="124">
        <v>58</v>
      </c>
      <c r="E211" s="124">
        <v>33</v>
      </c>
      <c r="F211" s="124">
        <v>30.5</v>
      </c>
      <c r="G211" s="124">
        <v>30.5</v>
      </c>
      <c r="H211" s="124">
        <v>30.5</v>
      </c>
      <c r="I211" s="124">
        <v>30.5</v>
      </c>
      <c r="J211" s="124">
        <v>30.5</v>
      </c>
      <c r="K211" s="121"/>
      <c r="M211" s="280">
        <f>(G212+H212+I212+J212)/4</f>
        <v>45</v>
      </c>
      <c r="N211" s="209"/>
    </row>
    <row r="212" spans="1:14" s="25" customFormat="1" ht="22.5" customHeight="1" thickBot="1">
      <c r="A212" s="30" t="s">
        <v>85</v>
      </c>
      <c r="B212" s="61">
        <f t="shared" si="14"/>
        <v>178</v>
      </c>
      <c r="C212" s="40" t="s">
        <v>169</v>
      </c>
      <c r="D212" s="194">
        <v>64.5</v>
      </c>
      <c r="E212" s="301">
        <v>50.25</v>
      </c>
      <c r="F212" s="194">
        <v>45</v>
      </c>
      <c r="G212" s="194">
        <v>44.25</v>
      </c>
      <c r="H212" s="194">
        <v>45.25</v>
      </c>
      <c r="I212" s="194">
        <v>45.25</v>
      </c>
      <c r="J212" s="194">
        <v>45.25</v>
      </c>
      <c r="K212" s="122"/>
      <c r="N212" s="209"/>
    </row>
    <row r="213" spans="1:14" s="96" customFormat="1" ht="22.5" customHeight="1" thickBot="1">
      <c r="A213" s="29" t="s">
        <v>86</v>
      </c>
      <c r="B213" s="61">
        <f t="shared" si="14"/>
        <v>179</v>
      </c>
      <c r="C213" s="37">
        <v>8020</v>
      </c>
      <c r="D213" s="126">
        <f>D129+D73</f>
        <v>56064.6</v>
      </c>
      <c r="E213" s="126">
        <v>90764.3</v>
      </c>
      <c r="F213" s="126">
        <f>F58+F73+F103+F129</f>
        <v>90427.6</v>
      </c>
      <c r="G213" s="126">
        <v>22591.2</v>
      </c>
      <c r="H213" s="126">
        <f>H129+H103+H73</f>
        <v>22612.1</v>
      </c>
      <c r="I213" s="126">
        <f>I129+I103+I73</f>
        <v>22612.1</v>
      </c>
      <c r="J213" s="126">
        <f>J129+J103+J73</f>
        <v>22612.2</v>
      </c>
      <c r="K213" s="149"/>
      <c r="M213" s="196">
        <f>G213+H213+I213+J213</f>
        <v>90427.59999999999</v>
      </c>
      <c r="N213" s="281">
        <f>H214+H215+H216+H217+H218+H219+H220</f>
        <v>22612.100000000002</v>
      </c>
    </row>
    <row r="214" spans="1:14" s="25" customFormat="1" ht="22.5" customHeight="1">
      <c r="A214" s="28" t="s">
        <v>80</v>
      </c>
      <c r="B214" s="61">
        <f t="shared" si="14"/>
        <v>180</v>
      </c>
      <c r="C214" s="39" t="s">
        <v>170</v>
      </c>
      <c r="D214" s="123">
        <v>622.9</v>
      </c>
      <c r="E214" s="111">
        <v>565.6</v>
      </c>
      <c r="F214" s="123">
        <v>390</v>
      </c>
      <c r="G214" s="208">
        <v>97.5</v>
      </c>
      <c r="H214" s="208">
        <v>97.5</v>
      </c>
      <c r="I214" s="208">
        <v>97.5</v>
      </c>
      <c r="J214" s="208">
        <v>97.5</v>
      </c>
      <c r="K214" s="120"/>
      <c r="M214" s="52">
        <f>F214+F215+F216+F217+F218+F219+F220</f>
        <v>90427.6</v>
      </c>
      <c r="N214" s="209">
        <f>H213-N213</f>
        <v>0</v>
      </c>
    </row>
    <row r="215" spans="1:15" s="25" customFormat="1" ht="22.5" customHeight="1">
      <c r="A215" s="28" t="s">
        <v>104</v>
      </c>
      <c r="B215" s="61">
        <f t="shared" si="14"/>
        <v>181</v>
      </c>
      <c r="C215" s="39" t="s">
        <v>171</v>
      </c>
      <c r="D215" s="123">
        <v>2388.8</v>
      </c>
      <c r="E215" s="111">
        <v>2082.6</v>
      </c>
      <c r="F215" s="123">
        <f>G215+H215+I215+J215</f>
        <v>1824.8</v>
      </c>
      <c r="G215" s="208">
        <v>456.2</v>
      </c>
      <c r="H215" s="208">
        <v>456.2</v>
      </c>
      <c r="I215" s="208">
        <v>456.2</v>
      </c>
      <c r="J215" s="208">
        <v>456.2</v>
      </c>
      <c r="K215" s="120"/>
      <c r="M215" s="209">
        <f>M213-M214</f>
        <v>0</v>
      </c>
      <c r="N215" s="209"/>
      <c r="O215" s="209"/>
    </row>
    <row r="216" spans="1:16" s="25" customFormat="1" ht="22.5" customHeight="1">
      <c r="A216" s="27" t="s">
        <v>81</v>
      </c>
      <c r="B216" s="61">
        <f t="shared" si="14"/>
        <v>182</v>
      </c>
      <c r="C216" s="39" t="s">
        <v>172</v>
      </c>
      <c r="D216" s="124">
        <v>18630.6</v>
      </c>
      <c r="E216" s="111">
        <v>34755.6</v>
      </c>
      <c r="F216" s="123">
        <f>G216+H216+I216+J216</f>
        <v>35798.6</v>
      </c>
      <c r="G216" s="208">
        <v>8858.9</v>
      </c>
      <c r="H216" s="208">
        <v>8979.9</v>
      </c>
      <c r="I216" s="208">
        <v>8979.9</v>
      </c>
      <c r="J216" s="208">
        <v>8979.9</v>
      </c>
      <c r="K216" s="121"/>
      <c r="M216" s="52"/>
      <c r="N216" s="209"/>
      <c r="O216" s="52"/>
      <c r="P216" s="52"/>
    </row>
    <row r="217" spans="1:14" s="22" customFormat="1" ht="31.5" customHeight="1">
      <c r="A217" s="27" t="s">
        <v>82</v>
      </c>
      <c r="B217" s="61">
        <f t="shared" si="14"/>
        <v>183</v>
      </c>
      <c r="C217" s="39" t="s">
        <v>173</v>
      </c>
      <c r="D217" s="124">
        <v>3750.8</v>
      </c>
      <c r="E217" s="111">
        <v>6542.7</v>
      </c>
      <c r="F217" s="123">
        <f>G217+H217+I217+J217</f>
        <v>7412.799999999999</v>
      </c>
      <c r="G217" s="208">
        <v>2002.6</v>
      </c>
      <c r="H217" s="208">
        <v>1803.4</v>
      </c>
      <c r="I217" s="208">
        <v>1803.4</v>
      </c>
      <c r="J217" s="208">
        <v>1803.4</v>
      </c>
      <c r="K217" s="121"/>
      <c r="M217" s="51"/>
      <c r="N217" s="54"/>
    </row>
    <row r="218" spans="1:17" s="25" customFormat="1" ht="22.5" customHeight="1">
      <c r="A218" s="27" t="s">
        <v>83</v>
      </c>
      <c r="B218" s="61">
        <f t="shared" si="14"/>
        <v>184</v>
      </c>
      <c r="C218" s="39" t="s">
        <v>174</v>
      </c>
      <c r="D218" s="124">
        <v>22501.4</v>
      </c>
      <c r="E218" s="111">
        <v>33710</v>
      </c>
      <c r="F218" s="123">
        <f>G218+H218+I218+J218</f>
        <v>34710</v>
      </c>
      <c r="G218" s="208">
        <v>8602.5</v>
      </c>
      <c r="H218" s="208">
        <v>8702.5</v>
      </c>
      <c r="I218" s="208">
        <v>8702.5</v>
      </c>
      <c r="J218" s="208">
        <v>8702.5</v>
      </c>
      <c r="K218" s="121"/>
      <c r="M218" s="209"/>
      <c r="N218" s="52"/>
      <c r="Q218" s="52"/>
    </row>
    <row r="219" spans="1:14" s="25" customFormat="1" ht="22.5" customHeight="1">
      <c r="A219" s="27" t="s">
        <v>84</v>
      </c>
      <c r="B219" s="61">
        <f t="shared" si="14"/>
        <v>185</v>
      </c>
      <c r="C219" s="40" t="s">
        <v>175</v>
      </c>
      <c r="D219" s="124">
        <v>6007.6</v>
      </c>
      <c r="E219" s="111">
        <v>4792.4</v>
      </c>
      <c r="F219" s="123">
        <f>G219+H219+I219+J219</f>
        <v>3797.6000000000004</v>
      </c>
      <c r="G219" s="208">
        <v>950</v>
      </c>
      <c r="H219" s="208">
        <v>949.2</v>
      </c>
      <c r="I219" s="208">
        <v>949.2</v>
      </c>
      <c r="J219" s="208">
        <v>949.2</v>
      </c>
      <c r="K219" s="121"/>
      <c r="M219" s="209"/>
      <c r="N219" s="52"/>
    </row>
    <row r="220" spans="1:11" s="25" customFormat="1" ht="22.5" customHeight="1" thickBot="1">
      <c r="A220" s="30" t="s">
        <v>85</v>
      </c>
      <c r="B220" s="61">
        <f t="shared" si="14"/>
        <v>186</v>
      </c>
      <c r="C220" s="40" t="s">
        <v>176</v>
      </c>
      <c r="D220" s="127">
        <v>4225.3</v>
      </c>
      <c r="E220" s="111">
        <v>8315.4</v>
      </c>
      <c r="F220" s="123">
        <f aca="true" t="shared" si="16" ref="F220:F236">G220+H220+I220+J220</f>
        <v>6493.8</v>
      </c>
      <c r="G220" s="208">
        <v>1623.5</v>
      </c>
      <c r="H220" s="208">
        <v>1623.4</v>
      </c>
      <c r="I220" s="208">
        <v>1623.4</v>
      </c>
      <c r="J220" s="208">
        <v>1623.5</v>
      </c>
      <c r="K220" s="122"/>
    </row>
    <row r="221" spans="1:13" s="25" customFormat="1" ht="36.75" customHeight="1" thickBot="1">
      <c r="A221" s="29" t="s">
        <v>192</v>
      </c>
      <c r="B221" s="61">
        <f t="shared" si="14"/>
        <v>187</v>
      </c>
      <c r="C221" s="37">
        <v>8030</v>
      </c>
      <c r="D221" s="128">
        <f>D213/D205/12</f>
        <v>9.476774847870182</v>
      </c>
      <c r="E221" s="128">
        <f>E213/E205/12</f>
        <v>16.687681559110132</v>
      </c>
      <c r="F221" s="128">
        <f>F213/F205/12</f>
        <v>16.653333333333332</v>
      </c>
      <c r="G221" s="128">
        <f>G213/G205/3</f>
        <v>16.7621591541458</v>
      </c>
      <c r="H221" s="128">
        <f>H213/H205/3</f>
        <v>16.61127640036731</v>
      </c>
      <c r="I221" s="128">
        <f>I213/I205/3</f>
        <v>16.61127640036731</v>
      </c>
      <c r="J221" s="128">
        <f>J213/J205/3</f>
        <v>16.611349862258955</v>
      </c>
      <c r="K221" s="135"/>
      <c r="M221" s="52"/>
    </row>
    <row r="222" spans="1:11" s="25" customFormat="1" ht="22.5" customHeight="1">
      <c r="A222" s="28" t="s">
        <v>80</v>
      </c>
      <c r="B222" s="61">
        <f t="shared" si="14"/>
        <v>188</v>
      </c>
      <c r="C222" s="39" t="s">
        <v>177</v>
      </c>
      <c r="D222" s="123">
        <f>D214/12</f>
        <v>51.90833333333333</v>
      </c>
      <c r="E222" s="123">
        <f>E214/12</f>
        <v>47.13333333333333</v>
      </c>
      <c r="F222" s="123">
        <f>F214/12</f>
        <v>32.5</v>
      </c>
      <c r="G222" s="123">
        <f>G214/3</f>
        <v>32.5</v>
      </c>
      <c r="H222" s="123">
        <f>H214/3</f>
        <v>32.5</v>
      </c>
      <c r="I222" s="123">
        <f>I214/3</f>
        <v>32.5</v>
      </c>
      <c r="J222" s="123">
        <f>J214/3</f>
        <v>32.5</v>
      </c>
      <c r="K222" s="120"/>
    </row>
    <row r="223" spans="1:11" s="25" customFormat="1" ht="22.5" customHeight="1">
      <c r="A223" s="28" t="s">
        <v>104</v>
      </c>
      <c r="B223" s="61">
        <f t="shared" si="14"/>
        <v>189</v>
      </c>
      <c r="C223" s="39" t="s">
        <v>178</v>
      </c>
      <c r="D223" s="123">
        <f>D215/D207/12</f>
        <v>49.76666666666667</v>
      </c>
      <c r="E223" s="123">
        <f>E215/D207/12</f>
        <v>43.387499999999996</v>
      </c>
      <c r="F223" s="123">
        <f aca="true" t="shared" si="17" ref="F223:F228">F215/F207/12</f>
        <v>38.016666666666666</v>
      </c>
      <c r="G223" s="123">
        <f aca="true" t="shared" si="18" ref="G223:G228">G215/3/G207</f>
        <v>38.016666666666666</v>
      </c>
      <c r="H223" s="123">
        <f>H215/3/H207</f>
        <v>38.016666666666666</v>
      </c>
      <c r="I223" s="123">
        <f aca="true" t="shared" si="19" ref="H223:J228">I215/3/I207</f>
        <v>38.016666666666666</v>
      </c>
      <c r="J223" s="123">
        <f t="shared" si="19"/>
        <v>38.016666666666666</v>
      </c>
      <c r="K223" s="120"/>
    </row>
    <row r="224" spans="1:11" s="25" customFormat="1" ht="22.5" customHeight="1">
      <c r="A224" s="27" t="s">
        <v>81</v>
      </c>
      <c r="B224" s="61">
        <f t="shared" si="14"/>
        <v>190</v>
      </c>
      <c r="C224" s="39" t="s">
        <v>179</v>
      </c>
      <c r="D224" s="123">
        <f>D216/D208/12</f>
        <v>12.17686274509804</v>
      </c>
      <c r="E224" s="123">
        <f>E216/E208/12</f>
        <v>20.79928186714542</v>
      </c>
      <c r="F224" s="123">
        <f>F216/F208/12</f>
        <v>20.86165501165501</v>
      </c>
      <c r="G224" s="123">
        <f t="shared" si="18"/>
        <v>21.35961422543701</v>
      </c>
      <c r="H224" s="123">
        <f t="shared" si="19"/>
        <v>20.679101899827288</v>
      </c>
      <c r="I224" s="123">
        <f t="shared" si="19"/>
        <v>20.679101899827288</v>
      </c>
      <c r="J224" s="123">
        <f t="shared" si="19"/>
        <v>20.679101899827288</v>
      </c>
      <c r="K224" s="121"/>
    </row>
    <row r="225" spans="1:11" s="22" customFormat="1" ht="22.5" customHeight="1">
      <c r="A225" s="27" t="s">
        <v>82</v>
      </c>
      <c r="B225" s="61">
        <f t="shared" si="14"/>
        <v>191</v>
      </c>
      <c r="C225" s="39" t="s">
        <v>180</v>
      </c>
      <c r="D225" s="123">
        <f aca="true" t="shared" si="20" ref="D225:E228">D217/D209/12</f>
        <v>13.02361111111111</v>
      </c>
      <c r="E225" s="123">
        <f t="shared" si="20"/>
        <v>15.358450704225353</v>
      </c>
      <c r="F225" s="123">
        <f t="shared" si="17"/>
        <v>23.310691823899372</v>
      </c>
      <c r="G225" s="123">
        <f t="shared" si="18"/>
        <v>18.041441441441442</v>
      </c>
      <c r="H225" s="123">
        <f t="shared" si="19"/>
        <v>26.13623188405797</v>
      </c>
      <c r="I225" s="123">
        <f t="shared" si="19"/>
        <v>26.13623188405797</v>
      </c>
      <c r="J225" s="123">
        <f t="shared" si="19"/>
        <v>26.13623188405797</v>
      </c>
      <c r="K225" s="121"/>
    </row>
    <row r="226" spans="1:11" s="25" customFormat="1" ht="22.5" customHeight="1">
      <c r="A226" s="27" t="s">
        <v>83</v>
      </c>
      <c r="B226" s="61">
        <f t="shared" si="14"/>
        <v>192</v>
      </c>
      <c r="C226" s="39" t="s">
        <v>181</v>
      </c>
      <c r="D226" s="123">
        <f t="shared" si="20"/>
        <v>8.762227414330217</v>
      </c>
      <c r="E226" s="123">
        <f t="shared" si="20"/>
        <v>14.765659220324133</v>
      </c>
      <c r="F226" s="123">
        <f t="shared" si="17"/>
        <v>14.283950617283951</v>
      </c>
      <c r="G226" s="123">
        <f t="shared" si="18"/>
        <v>14.761904761904763</v>
      </c>
      <c r="H226" s="123">
        <f t="shared" si="19"/>
        <v>14.133170929760455</v>
      </c>
      <c r="I226" s="123">
        <f t="shared" si="19"/>
        <v>14.133170929760455</v>
      </c>
      <c r="J226" s="123">
        <f t="shared" si="19"/>
        <v>14.133170929760455</v>
      </c>
      <c r="K226" s="121"/>
    </row>
    <row r="227" spans="1:11" s="25" customFormat="1" ht="22.5" customHeight="1">
      <c r="A227" s="27" t="s">
        <v>84</v>
      </c>
      <c r="B227" s="61">
        <f t="shared" si="14"/>
        <v>193</v>
      </c>
      <c r="C227" s="40" t="s">
        <v>182</v>
      </c>
      <c r="D227" s="123">
        <f t="shared" si="20"/>
        <v>8.6316091954023</v>
      </c>
      <c r="E227" s="123">
        <f t="shared" si="20"/>
        <v>12.102020202020201</v>
      </c>
      <c r="F227" s="123">
        <f t="shared" si="17"/>
        <v>10.375956284153007</v>
      </c>
      <c r="G227" s="123">
        <f t="shared" si="18"/>
        <v>10.382513661202186</v>
      </c>
      <c r="H227" s="123">
        <f t="shared" si="19"/>
        <v>10.37377049180328</v>
      </c>
      <c r="I227" s="123">
        <f t="shared" si="19"/>
        <v>10.37377049180328</v>
      </c>
      <c r="J227" s="123">
        <f t="shared" si="19"/>
        <v>10.37377049180328</v>
      </c>
      <c r="K227" s="121"/>
    </row>
    <row r="228" spans="1:11" s="96" customFormat="1" ht="28.5" customHeight="1" thickBot="1">
      <c r="A228" s="30" t="s">
        <v>85</v>
      </c>
      <c r="B228" s="61">
        <f t="shared" si="14"/>
        <v>194</v>
      </c>
      <c r="C228" s="40" t="s">
        <v>183</v>
      </c>
      <c r="D228" s="123">
        <f t="shared" si="20"/>
        <v>5.45904392764858</v>
      </c>
      <c r="E228" s="123">
        <f t="shared" si="20"/>
        <v>13.79004975124378</v>
      </c>
      <c r="F228" s="123">
        <f t="shared" si="17"/>
        <v>12.025555555555556</v>
      </c>
      <c r="G228" s="123">
        <f t="shared" si="18"/>
        <v>12.22975517890772</v>
      </c>
      <c r="H228" s="123">
        <f t="shared" si="19"/>
        <v>11.958747697974218</v>
      </c>
      <c r="I228" s="123">
        <f t="shared" si="19"/>
        <v>11.958747697974218</v>
      </c>
      <c r="J228" s="123">
        <f t="shared" si="19"/>
        <v>11.959484346224677</v>
      </c>
      <c r="K228" s="145"/>
    </row>
    <row r="229" spans="1:11" s="25" customFormat="1" ht="22.5" customHeight="1" thickBot="1">
      <c r="A229" s="29" t="s">
        <v>87</v>
      </c>
      <c r="B229" s="61">
        <f t="shared" si="14"/>
        <v>195</v>
      </c>
      <c r="C229" s="37">
        <v>8040</v>
      </c>
      <c r="D229" s="128"/>
      <c r="E229" s="126"/>
      <c r="F229" s="143">
        <f t="shared" si="16"/>
        <v>0</v>
      </c>
      <c r="G229" s="126"/>
      <c r="H229" s="128"/>
      <c r="I229" s="126"/>
      <c r="J229" s="128"/>
      <c r="K229" s="135"/>
    </row>
    <row r="230" spans="1:11" s="25" customFormat="1" ht="22.5" customHeight="1">
      <c r="A230" s="28" t="s">
        <v>80</v>
      </c>
      <c r="B230" s="61">
        <f t="shared" si="14"/>
        <v>196</v>
      </c>
      <c r="C230" s="39" t="s">
        <v>184</v>
      </c>
      <c r="D230" s="123"/>
      <c r="E230" s="120"/>
      <c r="F230" s="140">
        <f t="shared" si="16"/>
        <v>0</v>
      </c>
      <c r="G230" s="150"/>
      <c r="H230" s="123"/>
      <c r="I230" s="151"/>
      <c r="J230" s="123"/>
      <c r="K230" s="120"/>
    </row>
    <row r="231" spans="1:11" s="25" customFormat="1" ht="22.5" customHeight="1">
      <c r="A231" s="27" t="s">
        <v>104</v>
      </c>
      <c r="B231" s="61">
        <f t="shared" si="14"/>
        <v>197</v>
      </c>
      <c r="C231" s="39" t="s">
        <v>185</v>
      </c>
      <c r="D231" s="124"/>
      <c r="E231" s="121"/>
      <c r="F231" s="141">
        <f t="shared" si="16"/>
        <v>0</v>
      </c>
      <c r="G231" s="152"/>
      <c r="H231" s="124"/>
      <c r="I231" s="153"/>
      <c r="J231" s="124"/>
      <c r="K231" s="121"/>
    </row>
    <row r="232" spans="1:11" s="25" customFormat="1" ht="22.5" customHeight="1">
      <c r="A232" s="27" t="s">
        <v>81</v>
      </c>
      <c r="B232" s="61">
        <f t="shared" si="14"/>
        <v>198</v>
      </c>
      <c r="C232" s="39" t="s">
        <v>186</v>
      </c>
      <c r="D232" s="124"/>
      <c r="E232" s="121"/>
      <c r="F232" s="141">
        <f t="shared" si="16"/>
        <v>0</v>
      </c>
      <c r="G232" s="152"/>
      <c r="H232" s="124"/>
      <c r="I232" s="153"/>
      <c r="J232" s="124"/>
      <c r="K232" s="121"/>
    </row>
    <row r="233" spans="1:11" s="22" customFormat="1" ht="22.5" customHeight="1">
      <c r="A233" s="27" t="s">
        <v>82</v>
      </c>
      <c r="B233" s="61">
        <f t="shared" si="14"/>
        <v>199</v>
      </c>
      <c r="C233" s="39" t="s">
        <v>187</v>
      </c>
      <c r="D233" s="124"/>
      <c r="E233" s="121"/>
      <c r="F233" s="141">
        <f t="shared" si="16"/>
        <v>0</v>
      </c>
      <c r="G233" s="152"/>
      <c r="H233" s="124"/>
      <c r="I233" s="153"/>
      <c r="J233" s="124"/>
      <c r="K233" s="121"/>
    </row>
    <row r="234" spans="1:11" s="25" customFormat="1" ht="22.5" customHeight="1">
      <c r="A234" s="27" t="s">
        <v>83</v>
      </c>
      <c r="B234" s="61">
        <f t="shared" si="14"/>
        <v>200</v>
      </c>
      <c r="C234" s="39" t="s">
        <v>188</v>
      </c>
      <c r="D234" s="124"/>
      <c r="E234" s="121"/>
      <c r="F234" s="141">
        <f t="shared" si="16"/>
        <v>0</v>
      </c>
      <c r="G234" s="152"/>
      <c r="H234" s="124"/>
      <c r="I234" s="153"/>
      <c r="J234" s="124"/>
      <c r="K234" s="121"/>
    </row>
    <row r="235" spans="1:11" s="25" customFormat="1" ht="22.5" customHeight="1">
      <c r="A235" s="27" t="s">
        <v>84</v>
      </c>
      <c r="B235" s="61">
        <f t="shared" si="14"/>
        <v>201</v>
      </c>
      <c r="C235" s="40" t="s">
        <v>189</v>
      </c>
      <c r="D235" s="124"/>
      <c r="E235" s="121"/>
      <c r="F235" s="141">
        <f t="shared" si="16"/>
        <v>0</v>
      </c>
      <c r="G235" s="152"/>
      <c r="H235" s="124"/>
      <c r="I235" s="153"/>
      <c r="J235" s="124"/>
      <c r="K235" s="121"/>
    </row>
    <row r="236" spans="1:11" s="25" customFormat="1" ht="22.5" customHeight="1" thickBot="1">
      <c r="A236" s="43" t="s">
        <v>85</v>
      </c>
      <c r="B236" s="61">
        <f t="shared" si="14"/>
        <v>202</v>
      </c>
      <c r="C236" s="307" t="s">
        <v>190</v>
      </c>
      <c r="D236" s="125"/>
      <c r="E236" s="154"/>
      <c r="F236" s="142">
        <f t="shared" si="16"/>
        <v>0</v>
      </c>
      <c r="G236" s="155"/>
      <c r="H236" s="125"/>
      <c r="I236" s="156"/>
      <c r="J236" s="125"/>
      <c r="K236" s="154"/>
    </row>
    <row r="237" spans="1:11" s="22" customFormat="1" ht="38.25" customHeight="1">
      <c r="A237" s="41" t="s">
        <v>250</v>
      </c>
      <c r="B237" s="103"/>
      <c r="C237" s="42"/>
      <c r="D237" s="339"/>
      <c r="E237" s="339"/>
      <c r="F237" s="339"/>
      <c r="G237" s="176"/>
      <c r="H237" s="340" t="s">
        <v>252</v>
      </c>
      <c r="I237" s="340"/>
      <c r="J237" s="340"/>
      <c r="K237" s="105"/>
    </row>
    <row r="238" spans="1:10" ht="15" customHeight="1">
      <c r="A238" s="5"/>
      <c r="B238" s="76"/>
      <c r="D238" s="157"/>
      <c r="E238" s="157"/>
      <c r="F238" s="157"/>
      <c r="G238" s="157"/>
      <c r="H238" s="157"/>
      <c r="I238" s="157"/>
      <c r="J238" s="7"/>
    </row>
    <row r="239" spans="1:10" ht="31.5" customHeight="1">
      <c r="A239" s="41" t="s">
        <v>251</v>
      </c>
      <c r="B239" s="103"/>
      <c r="C239" s="42"/>
      <c r="D239" s="306"/>
      <c r="E239" s="306"/>
      <c r="F239" s="306"/>
      <c r="G239" s="306"/>
      <c r="H239" s="341" t="s">
        <v>253</v>
      </c>
      <c r="I239" s="342"/>
      <c r="J239" s="342"/>
    </row>
    <row r="240" spans="1:10" ht="21.75" customHeight="1">
      <c r="A240" s="5"/>
      <c r="B240" s="76"/>
      <c r="D240" s="157"/>
      <c r="E240" s="157"/>
      <c r="F240" s="157"/>
      <c r="G240" s="157"/>
      <c r="H240" s="157"/>
      <c r="I240" s="157"/>
      <c r="J240" s="7"/>
    </row>
    <row r="241" spans="1:17" s="4" customFormat="1" ht="18.75" customHeight="1">
      <c r="A241" s="5"/>
      <c r="B241" s="76"/>
      <c r="D241" s="157"/>
      <c r="E241" s="157"/>
      <c r="F241" s="157"/>
      <c r="G241" s="157"/>
      <c r="H241" s="343"/>
      <c r="I241" s="344"/>
      <c r="J241" s="7"/>
      <c r="L241" s="20"/>
      <c r="M241" s="20"/>
      <c r="N241" s="20"/>
      <c r="O241" s="20"/>
      <c r="P241" s="20"/>
      <c r="Q241" s="20"/>
    </row>
    <row r="242" spans="1:17" s="4" customFormat="1" ht="30">
      <c r="A242" s="5"/>
      <c r="B242" s="76"/>
      <c r="D242" s="157"/>
      <c r="E242" s="157"/>
      <c r="F242" s="157"/>
      <c r="G242" s="157"/>
      <c r="H242" s="158"/>
      <c r="I242" s="158"/>
      <c r="J242" s="7"/>
      <c r="L242" s="20"/>
      <c r="M242" s="20"/>
      <c r="N242" s="20"/>
      <c r="O242" s="20"/>
      <c r="P242" s="20"/>
      <c r="Q242" s="20"/>
    </row>
    <row r="243" spans="1:17" s="4" customFormat="1" ht="30">
      <c r="A243" s="5"/>
      <c r="B243" s="76"/>
      <c r="D243" s="157"/>
      <c r="E243" s="157"/>
      <c r="F243" s="157"/>
      <c r="G243" s="157"/>
      <c r="H243" s="157"/>
      <c r="I243" s="157"/>
      <c r="J243" s="7"/>
      <c r="L243" s="20"/>
      <c r="M243" s="20"/>
      <c r="N243" s="20"/>
      <c r="O243" s="20"/>
      <c r="P243" s="20"/>
      <c r="Q243" s="20"/>
    </row>
    <row r="244" spans="1:17" s="4" customFormat="1" ht="30">
      <c r="A244" s="5"/>
      <c r="B244" s="76"/>
      <c r="D244" s="157"/>
      <c r="E244" s="157"/>
      <c r="F244" s="157"/>
      <c r="G244" s="157"/>
      <c r="H244" s="157"/>
      <c r="I244" s="157"/>
      <c r="J244" s="7"/>
      <c r="L244" s="20"/>
      <c r="M244" s="20"/>
      <c r="N244" s="20"/>
      <c r="O244" s="20"/>
      <c r="P244" s="20"/>
      <c r="Q244" s="20"/>
    </row>
    <row r="245" spans="1:17" s="4" customFormat="1" ht="30">
      <c r="A245" s="5"/>
      <c r="B245" s="76"/>
      <c r="D245" s="157"/>
      <c r="E245" s="157"/>
      <c r="F245" s="157"/>
      <c r="G245" s="157"/>
      <c r="H245" s="157"/>
      <c r="I245" s="157"/>
      <c r="J245" s="7"/>
      <c r="L245" s="20"/>
      <c r="M245" s="20"/>
      <c r="N245" s="20"/>
      <c r="O245" s="20"/>
      <c r="P245" s="20"/>
      <c r="Q245" s="20"/>
    </row>
    <row r="246" spans="1:17" s="4" customFormat="1" ht="30">
      <c r="A246" s="5"/>
      <c r="B246" s="76"/>
      <c r="D246" s="157"/>
      <c r="E246" s="157"/>
      <c r="F246" s="157"/>
      <c r="G246" s="157"/>
      <c r="H246" s="157"/>
      <c r="I246" s="157"/>
      <c r="J246" s="7"/>
      <c r="L246" s="20"/>
      <c r="M246" s="20"/>
      <c r="N246" s="20"/>
      <c r="O246" s="20"/>
      <c r="P246" s="20"/>
      <c r="Q246" s="20"/>
    </row>
    <row r="247" spans="1:17" s="4" customFormat="1" ht="30">
      <c r="A247" s="5"/>
      <c r="B247" s="76"/>
      <c r="D247" s="157"/>
      <c r="E247" s="157"/>
      <c r="F247" s="157"/>
      <c r="G247" s="157"/>
      <c r="H247" s="157"/>
      <c r="I247" s="157"/>
      <c r="J247" s="7"/>
      <c r="L247" s="20"/>
      <c r="M247" s="20"/>
      <c r="N247" s="20"/>
      <c r="O247" s="20"/>
      <c r="P247" s="20"/>
      <c r="Q247" s="20"/>
    </row>
    <row r="248" spans="1:17" s="4" customFormat="1" ht="30">
      <c r="A248" s="5"/>
      <c r="B248" s="76"/>
      <c r="D248" s="157"/>
      <c r="E248" s="157"/>
      <c r="F248" s="157"/>
      <c r="G248" s="157"/>
      <c r="H248" s="157"/>
      <c r="I248" s="157"/>
      <c r="J248" s="7"/>
      <c r="L248" s="20"/>
      <c r="M248" s="20"/>
      <c r="N248" s="20"/>
      <c r="O248" s="20"/>
      <c r="P248" s="20"/>
      <c r="Q248" s="20"/>
    </row>
    <row r="249" spans="1:17" s="4" customFormat="1" ht="30">
      <c r="A249" s="5"/>
      <c r="B249" s="76"/>
      <c r="D249" s="157"/>
      <c r="E249" s="157"/>
      <c r="F249" s="157"/>
      <c r="G249" s="157"/>
      <c r="H249" s="157"/>
      <c r="I249" s="157"/>
      <c r="J249" s="7"/>
      <c r="L249" s="20"/>
      <c r="M249" s="20"/>
      <c r="N249" s="20"/>
      <c r="O249" s="20"/>
      <c r="P249" s="20"/>
      <c r="Q249" s="20"/>
    </row>
    <row r="250" spans="1:17" s="4" customFormat="1" ht="30">
      <c r="A250" s="5"/>
      <c r="B250" s="76"/>
      <c r="D250" s="157"/>
      <c r="E250" s="157"/>
      <c r="F250" s="157"/>
      <c r="G250" s="157"/>
      <c r="H250" s="157"/>
      <c r="I250" s="157"/>
      <c r="J250" s="7"/>
      <c r="L250" s="20"/>
      <c r="M250" s="20"/>
      <c r="N250" s="20"/>
      <c r="O250" s="20"/>
      <c r="P250" s="20"/>
      <c r="Q250" s="20"/>
    </row>
    <row r="251" spans="1:17" s="4" customFormat="1" ht="30">
      <c r="A251" s="5"/>
      <c r="B251" s="76"/>
      <c r="D251" s="157"/>
      <c r="E251" s="157"/>
      <c r="F251" s="157"/>
      <c r="G251" s="157"/>
      <c r="H251" s="157"/>
      <c r="I251" s="157"/>
      <c r="J251" s="7"/>
      <c r="L251" s="20"/>
      <c r="M251" s="20"/>
      <c r="N251" s="20"/>
      <c r="O251" s="20"/>
      <c r="P251" s="20"/>
      <c r="Q251" s="20"/>
    </row>
    <row r="252" spans="1:17" s="4" customFormat="1" ht="30">
      <c r="A252" s="5"/>
      <c r="B252" s="76"/>
      <c r="D252" s="157"/>
      <c r="E252" s="157"/>
      <c r="F252" s="157"/>
      <c r="G252" s="157"/>
      <c r="H252" s="157"/>
      <c r="I252" s="157"/>
      <c r="J252" s="7"/>
      <c r="L252" s="20"/>
      <c r="M252" s="20"/>
      <c r="N252" s="20"/>
      <c r="O252" s="20"/>
      <c r="P252" s="20"/>
      <c r="Q252" s="20"/>
    </row>
    <row r="253" spans="1:17" s="4" customFormat="1" ht="30">
      <c r="A253" s="5"/>
      <c r="B253" s="76"/>
      <c r="D253" s="157"/>
      <c r="E253" s="157"/>
      <c r="F253" s="157"/>
      <c r="G253" s="157"/>
      <c r="H253" s="157"/>
      <c r="I253" s="157"/>
      <c r="J253" s="7"/>
      <c r="L253" s="20"/>
      <c r="M253" s="20"/>
      <c r="N253" s="20"/>
      <c r="O253" s="20"/>
      <c r="P253" s="20"/>
      <c r="Q253" s="20"/>
    </row>
    <row r="254" spans="1:17" s="4" customFormat="1" ht="30">
      <c r="A254" s="5"/>
      <c r="B254" s="76"/>
      <c r="D254" s="157"/>
      <c r="E254" s="157"/>
      <c r="F254" s="157"/>
      <c r="G254" s="157"/>
      <c r="H254" s="157"/>
      <c r="I254" s="157"/>
      <c r="J254" s="7"/>
      <c r="L254" s="20"/>
      <c r="M254" s="20"/>
      <c r="N254" s="20"/>
      <c r="O254" s="20"/>
      <c r="P254" s="20"/>
      <c r="Q254" s="20"/>
    </row>
    <row r="255" spans="1:17" s="4" customFormat="1" ht="30">
      <c r="A255" s="5"/>
      <c r="B255" s="76"/>
      <c r="D255" s="157"/>
      <c r="E255" s="157"/>
      <c r="F255" s="157"/>
      <c r="G255" s="157"/>
      <c r="H255" s="157"/>
      <c r="I255" s="157"/>
      <c r="J255" s="7"/>
      <c r="L255" s="20"/>
      <c r="M255" s="20"/>
      <c r="N255" s="20"/>
      <c r="O255" s="20"/>
      <c r="P255" s="20"/>
      <c r="Q255" s="20"/>
    </row>
    <row r="256" spans="1:17" s="4" customFormat="1" ht="30">
      <c r="A256" s="5"/>
      <c r="B256" s="76"/>
      <c r="D256" s="157"/>
      <c r="E256" s="157"/>
      <c r="F256" s="157"/>
      <c r="G256" s="157"/>
      <c r="H256" s="157"/>
      <c r="I256" s="157"/>
      <c r="J256" s="7"/>
      <c r="L256" s="20"/>
      <c r="M256" s="20"/>
      <c r="N256" s="20"/>
      <c r="O256" s="20"/>
      <c r="P256" s="20"/>
      <c r="Q256" s="20"/>
    </row>
    <row r="257" spans="1:17" s="4" customFormat="1" ht="30">
      <c r="A257" s="5"/>
      <c r="B257" s="76"/>
      <c r="D257" s="157"/>
      <c r="E257" s="157"/>
      <c r="F257" s="157"/>
      <c r="G257" s="157"/>
      <c r="H257" s="157"/>
      <c r="I257" s="157"/>
      <c r="J257" s="7"/>
      <c r="L257" s="20"/>
      <c r="M257" s="20"/>
      <c r="N257" s="20"/>
      <c r="O257" s="20"/>
      <c r="P257" s="20"/>
      <c r="Q257" s="20"/>
    </row>
    <row r="258" spans="1:17" s="4" customFormat="1" ht="30">
      <c r="A258" s="5"/>
      <c r="B258" s="76"/>
      <c r="D258" s="157"/>
      <c r="E258" s="157"/>
      <c r="F258" s="157"/>
      <c r="G258" s="157"/>
      <c r="H258" s="157"/>
      <c r="I258" s="157"/>
      <c r="J258" s="7"/>
      <c r="L258" s="20"/>
      <c r="M258" s="20"/>
      <c r="N258" s="20"/>
      <c r="O258" s="20"/>
      <c r="P258" s="20"/>
      <c r="Q258" s="20"/>
    </row>
    <row r="259" spans="1:17" s="4" customFormat="1" ht="30">
      <c r="A259" s="5"/>
      <c r="B259" s="76"/>
      <c r="D259" s="157"/>
      <c r="E259" s="157"/>
      <c r="F259" s="157"/>
      <c r="G259" s="157"/>
      <c r="H259" s="157"/>
      <c r="I259" s="157"/>
      <c r="J259" s="7"/>
      <c r="L259" s="20"/>
      <c r="M259" s="20"/>
      <c r="N259" s="20"/>
      <c r="O259" s="20"/>
      <c r="P259" s="20"/>
      <c r="Q259" s="20"/>
    </row>
    <row r="260" spans="1:17" s="4" customFormat="1" ht="30">
      <c r="A260" s="5"/>
      <c r="B260" s="76"/>
      <c r="D260" s="157"/>
      <c r="E260" s="157"/>
      <c r="F260" s="157"/>
      <c r="G260" s="157"/>
      <c r="H260" s="157"/>
      <c r="I260" s="157"/>
      <c r="J260" s="7"/>
      <c r="L260" s="20"/>
      <c r="M260" s="20"/>
      <c r="N260" s="20"/>
      <c r="O260" s="20"/>
      <c r="P260" s="20"/>
      <c r="Q260" s="20"/>
    </row>
    <row r="261" spans="1:17" s="4" customFormat="1" ht="30">
      <c r="A261" s="5"/>
      <c r="B261" s="76"/>
      <c r="D261" s="157"/>
      <c r="E261" s="157"/>
      <c r="F261" s="157"/>
      <c r="G261" s="157"/>
      <c r="H261" s="157"/>
      <c r="I261" s="157"/>
      <c r="J261" s="7"/>
      <c r="L261" s="20"/>
      <c r="M261" s="20"/>
      <c r="N261" s="20"/>
      <c r="O261" s="20"/>
      <c r="P261" s="20"/>
      <c r="Q261" s="20"/>
    </row>
    <row r="262" spans="1:17" s="4" customFormat="1" ht="30">
      <c r="A262" s="5"/>
      <c r="B262" s="76"/>
      <c r="D262" s="157"/>
      <c r="E262" s="157"/>
      <c r="F262" s="157"/>
      <c r="G262" s="157"/>
      <c r="H262" s="157"/>
      <c r="I262" s="157"/>
      <c r="J262" s="7"/>
      <c r="L262" s="20"/>
      <c r="M262" s="20"/>
      <c r="N262" s="20"/>
      <c r="O262" s="20"/>
      <c r="P262" s="20"/>
      <c r="Q262" s="20"/>
    </row>
    <row r="263" spans="1:17" s="4" customFormat="1" ht="30">
      <c r="A263" s="5"/>
      <c r="B263" s="76"/>
      <c r="D263" s="157"/>
      <c r="E263" s="157"/>
      <c r="F263" s="157"/>
      <c r="G263" s="157"/>
      <c r="H263" s="157"/>
      <c r="I263" s="157"/>
      <c r="J263" s="7"/>
      <c r="L263" s="20"/>
      <c r="M263" s="20"/>
      <c r="N263" s="20"/>
      <c r="O263" s="20"/>
      <c r="P263" s="20"/>
      <c r="Q263" s="20"/>
    </row>
    <row r="264" spans="1:17" s="4" customFormat="1" ht="30">
      <c r="A264" s="5"/>
      <c r="B264" s="76"/>
      <c r="D264" s="157"/>
      <c r="E264" s="157"/>
      <c r="F264" s="157"/>
      <c r="G264" s="157"/>
      <c r="H264" s="157"/>
      <c r="I264" s="157"/>
      <c r="J264" s="7"/>
      <c r="L264" s="20"/>
      <c r="M264" s="20"/>
      <c r="N264" s="20"/>
      <c r="O264" s="20"/>
      <c r="P264" s="20"/>
      <c r="Q264" s="20"/>
    </row>
    <row r="265" spans="1:17" s="4" customFormat="1" ht="30">
      <c r="A265" s="5"/>
      <c r="B265" s="76"/>
      <c r="D265" s="157"/>
      <c r="E265" s="157"/>
      <c r="F265" s="157"/>
      <c r="G265" s="157"/>
      <c r="H265" s="157"/>
      <c r="I265" s="157"/>
      <c r="J265" s="7"/>
      <c r="L265" s="20"/>
      <c r="M265" s="20"/>
      <c r="N265" s="20"/>
      <c r="O265" s="20"/>
      <c r="P265" s="20"/>
      <c r="Q265" s="20"/>
    </row>
    <row r="266" spans="1:17" s="4" customFormat="1" ht="30">
      <c r="A266" s="5"/>
      <c r="B266" s="76"/>
      <c r="D266" s="157"/>
      <c r="E266" s="157"/>
      <c r="F266" s="157"/>
      <c r="G266" s="157"/>
      <c r="H266" s="157"/>
      <c r="I266" s="157"/>
      <c r="J266" s="7"/>
      <c r="L266" s="20"/>
      <c r="M266" s="20"/>
      <c r="N266" s="20"/>
      <c r="O266" s="20"/>
      <c r="P266" s="20"/>
      <c r="Q266" s="20"/>
    </row>
    <row r="267" spans="1:17" s="4" customFormat="1" ht="30">
      <c r="A267" s="5"/>
      <c r="B267" s="76"/>
      <c r="D267" s="157"/>
      <c r="E267" s="157"/>
      <c r="F267" s="157"/>
      <c r="G267" s="157"/>
      <c r="H267" s="157"/>
      <c r="I267" s="157"/>
      <c r="J267" s="7"/>
      <c r="L267" s="20"/>
      <c r="M267" s="20"/>
      <c r="N267" s="20"/>
      <c r="O267" s="20"/>
      <c r="P267" s="20"/>
      <c r="Q267" s="20"/>
    </row>
    <row r="268" spans="1:17" s="4" customFormat="1" ht="30">
      <c r="A268" s="5"/>
      <c r="B268" s="76"/>
      <c r="D268" s="157"/>
      <c r="E268" s="157"/>
      <c r="F268" s="157"/>
      <c r="G268" s="157"/>
      <c r="H268" s="157"/>
      <c r="I268" s="157"/>
      <c r="J268" s="7"/>
      <c r="L268" s="20"/>
      <c r="M268" s="20"/>
      <c r="N268" s="20"/>
      <c r="O268" s="20"/>
      <c r="P268" s="20"/>
      <c r="Q268" s="20"/>
    </row>
    <row r="269" spans="1:17" s="4" customFormat="1" ht="30">
      <c r="A269" s="5"/>
      <c r="B269" s="76"/>
      <c r="D269" s="157"/>
      <c r="E269" s="157"/>
      <c r="F269" s="157"/>
      <c r="G269" s="157"/>
      <c r="H269" s="157"/>
      <c r="I269" s="157"/>
      <c r="J269" s="7"/>
      <c r="L269" s="20"/>
      <c r="M269" s="20"/>
      <c r="N269" s="20"/>
      <c r="O269" s="20"/>
      <c r="P269" s="20"/>
      <c r="Q269" s="20"/>
    </row>
    <row r="270" spans="1:17" s="4" customFormat="1" ht="30">
      <c r="A270" s="5"/>
      <c r="B270" s="76"/>
      <c r="D270" s="157"/>
      <c r="E270" s="157"/>
      <c r="F270" s="157"/>
      <c r="G270" s="157"/>
      <c r="H270" s="157"/>
      <c r="I270" s="157"/>
      <c r="J270" s="7"/>
      <c r="L270" s="20"/>
      <c r="M270" s="20"/>
      <c r="N270" s="20"/>
      <c r="O270" s="20"/>
      <c r="P270" s="20"/>
      <c r="Q270" s="20"/>
    </row>
    <row r="271" spans="1:17" s="4" customFormat="1" ht="30">
      <c r="A271" s="5"/>
      <c r="B271" s="76"/>
      <c r="D271" s="157"/>
      <c r="E271" s="157"/>
      <c r="F271" s="157"/>
      <c r="G271" s="157"/>
      <c r="H271" s="157"/>
      <c r="I271" s="157"/>
      <c r="J271" s="7"/>
      <c r="L271" s="20"/>
      <c r="M271" s="20"/>
      <c r="N271" s="20"/>
      <c r="O271" s="20"/>
      <c r="P271" s="20"/>
      <c r="Q271" s="20"/>
    </row>
    <row r="272" spans="1:17" s="4" customFormat="1" ht="30">
      <c r="A272" s="5"/>
      <c r="B272" s="76"/>
      <c r="D272" s="157"/>
      <c r="E272" s="157"/>
      <c r="F272" s="157"/>
      <c r="G272" s="157"/>
      <c r="H272" s="157"/>
      <c r="I272" s="157"/>
      <c r="J272" s="7"/>
      <c r="L272" s="20"/>
      <c r="M272" s="20"/>
      <c r="N272" s="20"/>
      <c r="O272" s="20"/>
      <c r="P272" s="20"/>
      <c r="Q272" s="20"/>
    </row>
    <row r="273" spans="1:17" s="4" customFormat="1" ht="30">
      <c r="A273" s="5"/>
      <c r="B273" s="76"/>
      <c r="D273" s="157"/>
      <c r="E273" s="157"/>
      <c r="F273" s="157"/>
      <c r="G273" s="157"/>
      <c r="H273" s="157"/>
      <c r="I273" s="157"/>
      <c r="J273" s="7"/>
      <c r="L273" s="20"/>
      <c r="M273" s="20"/>
      <c r="N273" s="20"/>
      <c r="O273" s="20"/>
      <c r="P273" s="20"/>
      <c r="Q273" s="20"/>
    </row>
    <row r="274" spans="1:17" s="4" customFormat="1" ht="30">
      <c r="A274" s="5"/>
      <c r="B274" s="76"/>
      <c r="D274" s="157"/>
      <c r="E274" s="157"/>
      <c r="F274" s="157"/>
      <c r="G274" s="157"/>
      <c r="H274" s="157"/>
      <c r="I274" s="157"/>
      <c r="J274" s="7"/>
      <c r="L274" s="20"/>
      <c r="M274" s="20"/>
      <c r="N274" s="20"/>
      <c r="O274" s="20"/>
      <c r="P274" s="20"/>
      <c r="Q274" s="20"/>
    </row>
    <row r="275" spans="1:17" s="4" customFormat="1" ht="30">
      <c r="A275" s="5"/>
      <c r="B275" s="76"/>
      <c r="D275" s="157"/>
      <c r="E275" s="157"/>
      <c r="F275" s="157"/>
      <c r="G275" s="157"/>
      <c r="H275" s="157"/>
      <c r="I275" s="157"/>
      <c r="J275" s="7"/>
      <c r="L275" s="20"/>
      <c r="M275" s="20"/>
      <c r="N275" s="20"/>
      <c r="O275" s="20"/>
      <c r="P275" s="20"/>
      <c r="Q275" s="20"/>
    </row>
    <row r="276" spans="1:17" s="4" customFormat="1" ht="30">
      <c r="A276" s="5"/>
      <c r="B276" s="76"/>
      <c r="D276" s="157"/>
      <c r="E276" s="157"/>
      <c r="F276" s="157"/>
      <c r="G276" s="157"/>
      <c r="H276" s="157"/>
      <c r="I276" s="157"/>
      <c r="J276" s="7"/>
      <c r="L276" s="20"/>
      <c r="M276" s="20"/>
      <c r="N276" s="20"/>
      <c r="O276" s="20"/>
      <c r="P276" s="20"/>
      <c r="Q276" s="20"/>
    </row>
    <row r="277" spans="1:17" s="4" customFormat="1" ht="30">
      <c r="A277" s="5"/>
      <c r="B277" s="76"/>
      <c r="D277" s="157"/>
      <c r="E277" s="157"/>
      <c r="F277" s="157"/>
      <c r="G277" s="157"/>
      <c r="H277" s="157"/>
      <c r="I277" s="157"/>
      <c r="J277" s="7"/>
      <c r="L277" s="20"/>
      <c r="M277" s="20"/>
      <c r="N277" s="20"/>
      <c r="O277" s="20"/>
      <c r="P277" s="20"/>
      <c r="Q277" s="20"/>
    </row>
    <row r="278" spans="1:17" s="4" customFormat="1" ht="30">
      <c r="A278" s="6"/>
      <c r="B278" s="76"/>
      <c r="D278" s="158"/>
      <c r="E278" s="158"/>
      <c r="F278" s="158"/>
      <c r="G278" s="158"/>
      <c r="H278" s="158"/>
      <c r="I278" s="158"/>
      <c r="L278" s="20"/>
      <c r="M278" s="20"/>
      <c r="N278" s="20"/>
      <c r="O278" s="20"/>
      <c r="P278" s="20"/>
      <c r="Q278" s="20"/>
    </row>
    <row r="279" spans="1:17" s="4" customFormat="1" ht="30">
      <c r="A279" s="6"/>
      <c r="B279" s="76"/>
      <c r="D279" s="158"/>
      <c r="E279" s="158"/>
      <c r="F279" s="158"/>
      <c r="G279" s="158"/>
      <c r="H279" s="158"/>
      <c r="I279" s="158"/>
      <c r="L279" s="20"/>
      <c r="M279" s="20"/>
      <c r="N279" s="20"/>
      <c r="O279" s="20"/>
      <c r="P279" s="20"/>
      <c r="Q279" s="20"/>
    </row>
    <row r="280" spans="1:17" s="4" customFormat="1" ht="30">
      <c r="A280" s="6"/>
      <c r="B280" s="76"/>
      <c r="D280" s="158"/>
      <c r="E280" s="158"/>
      <c r="F280" s="158"/>
      <c r="G280" s="158"/>
      <c r="H280" s="158"/>
      <c r="I280" s="158"/>
      <c r="L280" s="20"/>
      <c r="M280" s="20"/>
      <c r="N280" s="20"/>
      <c r="O280" s="20"/>
      <c r="P280" s="20"/>
      <c r="Q280" s="20"/>
    </row>
    <row r="281" spans="1:17" s="4" customFormat="1" ht="30">
      <c r="A281" s="6"/>
      <c r="B281" s="76"/>
      <c r="D281" s="158"/>
      <c r="E281" s="158"/>
      <c r="F281" s="158"/>
      <c r="G281" s="158"/>
      <c r="H281" s="158"/>
      <c r="I281" s="158"/>
      <c r="L281" s="20"/>
      <c r="M281" s="20"/>
      <c r="N281" s="20"/>
      <c r="O281" s="20"/>
      <c r="P281" s="20"/>
      <c r="Q281" s="20"/>
    </row>
    <row r="282" spans="1:17" s="4" customFormat="1" ht="30">
      <c r="A282" s="6"/>
      <c r="B282" s="76"/>
      <c r="D282" s="158"/>
      <c r="E282" s="158"/>
      <c r="F282" s="158"/>
      <c r="G282" s="158"/>
      <c r="H282" s="158"/>
      <c r="I282" s="158"/>
      <c r="L282" s="20"/>
      <c r="M282" s="20"/>
      <c r="N282" s="20"/>
      <c r="O282" s="20"/>
      <c r="P282" s="20"/>
      <c r="Q282" s="20"/>
    </row>
    <row r="283" spans="1:17" s="4" customFormat="1" ht="30">
      <c r="A283" s="6"/>
      <c r="B283" s="76"/>
      <c r="D283" s="158"/>
      <c r="E283" s="158"/>
      <c r="F283" s="158"/>
      <c r="G283" s="158"/>
      <c r="H283" s="158"/>
      <c r="I283" s="158"/>
      <c r="L283" s="20"/>
      <c r="M283" s="20"/>
      <c r="N283" s="20"/>
      <c r="O283" s="20"/>
      <c r="P283" s="20"/>
      <c r="Q283" s="20"/>
    </row>
    <row r="284" spans="1:17" s="4" customFormat="1" ht="30">
      <c r="A284" s="6"/>
      <c r="B284" s="76"/>
      <c r="D284" s="158"/>
      <c r="E284" s="158"/>
      <c r="F284" s="158"/>
      <c r="G284" s="158"/>
      <c r="H284" s="158"/>
      <c r="I284" s="158"/>
      <c r="L284" s="20"/>
      <c r="M284" s="20"/>
      <c r="N284" s="20"/>
      <c r="O284" s="20"/>
      <c r="P284" s="20"/>
      <c r="Q284" s="20"/>
    </row>
    <row r="285" spans="1:17" s="4" customFormat="1" ht="30">
      <c r="A285" s="6"/>
      <c r="B285" s="76"/>
      <c r="D285" s="158"/>
      <c r="E285" s="158"/>
      <c r="F285" s="158"/>
      <c r="G285" s="158"/>
      <c r="H285" s="158"/>
      <c r="I285" s="158"/>
      <c r="L285" s="20"/>
      <c r="M285" s="20"/>
      <c r="N285" s="20"/>
      <c r="O285" s="20"/>
      <c r="P285" s="20"/>
      <c r="Q285" s="20"/>
    </row>
    <row r="286" spans="1:17" s="4" customFormat="1" ht="30">
      <c r="A286" s="6"/>
      <c r="B286" s="76"/>
      <c r="D286" s="158"/>
      <c r="E286" s="158"/>
      <c r="F286" s="158"/>
      <c r="G286" s="158"/>
      <c r="H286" s="158"/>
      <c r="I286" s="158"/>
      <c r="L286" s="20"/>
      <c r="M286" s="20"/>
      <c r="N286" s="20"/>
      <c r="O286" s="20"/>
      <c r="P286" s="20"/>
      <c r="Q286" s="20"/>
    </row>
    <row r="287" spans="1:17" s="4" customFormat="1" ht="30">
      <c r="A287" s="6"/>
      <c r="B287" s="76"/>
      <c r="D287" s="158"/>
      <c r="E287" s="158"/>
      <c r="F287" s="158"/>
      <c r="G287" s="158"/>
      <c r="H287" s="158"/>
      <c r="I287" s="158"/>
      <c r="L287" s="20"/>
      <c r="M287" s="20"/>
      <c r="N287" s="20"/>
      <c r="O287" s="20"/>
      <c r="P287" s="20"/>
      <c r="Q287" s="20"/>
    </row>
    <row r="288" spans="1:17" s="4" customFormat="1" ht="30">
      <c r="A288" s="6"/>
      <c r="B288" s="76"/>
      <c r="D288" s="158"/>
      <c r="E288" s="158"/>
      <c r="F288" s="158"/>
      <c r="G288" s="158"/>
      <c r="H288" s="158"/>
      <c r="I288" s="158"/>
      <c r="L288" s="20"/>
      <c r="M288" s="20"/>
      <c r="N288" s="20"/>
      <c r="O288" s="20"/>
      <c r="P288" s="20"/>
      <c r="Q288" s="20"/>
    </row>
    <row r="289" spans="1:17" s="4" customFormat="1" ht="30">
      <c r="A289" s="6"/>
      <c r="B289" s="76"/>
      <c r="D289" s="158"/>
      <c r="E289" s="158"/>
      <c r="F289" s="158"/>
      <c r="G289" s="158"/>
      <c r="H289" s="158"/>
      <c r="I289" s="158"/>
      <c r="L289" s="20"/>
      <c r="M289" s="20"/>
      <c r="N289" s="20"/>
      <c r="O289" s="20"/>
      <c r="P289" s="20"/>
      <c r="Q289" s="20"/>
    </row>
    <row r="290" spans="1:17" s="4" customFormat="1" ht="30">
      <c r="A290" s="6"/>
      <c r="B290" s="76"/>
      <c r="D290" s="158"/>
      <c r="E290" s="158"/>
      <c r="F290" s="158"/>
      <c r="G290" s="158"/>
      <c r="H290" s="158"/>
      <c r="I290" s="158"/>
      <c r="L290" s="20"/>
      <c r="M290" s="20"/>
      <c r="N290" s="20"/>
      <c r="O290" s="20"/>
      <c r="P290" s="20"/>
      <c r="Q290" s="20"/>
    </row>
    <row r="291" spans="1:17" s="4" customFormat="1" ht="30">
      <c r="A291" s="6"/>
      <c r="B291" s="76"/>
      <c r="D291" s="158"/>
      <c r="E291" s="158"/>
      <c r="F291" s="158"/>
      <c r="G291" s="158"/>
      <c r="H291" s="158"/>
      <c r="I291" s="158"/>
      <c r="L291" s="20"/>
      <c r="M291" s="20"/>
      <c r="N291" s="20"/>
      <c r="O291" s="20"/>
      <c r="P291" s="20"/>
      <c r="Q291" s="20"/>
    </row>
    <row r="292" spans="1:17" s="4" customFormat="1" ht="30">
      <c r="A292" s="6"/>
      <c r="B292" s="76"/>
      <c r="D292" s="158"/>
      <c r="E292" s="158"/>
      <c r="F292" s="158"/>
      <c r="G292" s="158"/>
      <c r="H292" s="158"/>
      <c r="I292" s="158"/>
      <c r="L292" s="20"/>
      <c r="M292" s="20"/>
      <c r="N292" s="20"/>
      <c r="O292" s="20"/>
      <c r="P292" s="20"/>
      <c r="Q292" s="20"/>
    </row>
    <row r="293" spans="1:17" s="4" customFormat="1" ht="30">
      <c r="A293" s="6"/>
      <c r="B293" s="76"/>
      <c r="D293" s="158"/>
      <c r="E293" s="158"/>
      <c r="F293" s="158"/>
      <c r="G293" s="158"/>
      <c r="H293" s="158"/>
      <c r="I293" s="158"/>
      <c r="L293" s="20"/>
      <c r="M293" s="20"/>
      <c r="N293" s="20"/>
      <c r="O293" s="20"/>
      <c r="P293" s="20"/>
      <c r="Q293" s="20"/>
    </row>
    <row r="294" spans="1:17" s="4" customFormat="1" ht="30">
      <c r="A294" s="6"/>
      <c r="B294" s="76"/>
      <c r="D294" s="158"/>
      <c r="E294" s="158"/>
      <c r="F294" s="158"/>
      <c r="G294" s="158"/>
      <c r="H294" s="158"/>
      <c r="I294" s="158"/>
      <c r="L294" s="20"/>
      <c r="M294" s="20"/>
      <c r="N294" s="20"/>
      <c r="O294" s="20"/>
      <c r="P294" s="20"/>
      <c r="Q294" s="20"/>
    </row>
    <row r="295" spans="1:17" s="4" customFormat="1" ht="30">
      <c r="A295" s="6"/>
      <c r="B295" s="76"/>
      <c r="D295" s="158"/>
      <c r="E295" s="158"/>
      <c r="F295" s="158"/>
      <c r="G295" s="158"/>
      <c r="H295" s="158"/>
      <c r="I295" s="158"/>
      <c r="L295" s="20"/>
      <c r="M295" s="20"/>
      <c r="N295" s="20"/>
      <c r="O295" s="20"/>
      <c r="P295" s="20"/>
      <c r="Q295" s="20"/>
    </row>
    <row r="296" spans="1:17" s="4" customFormat="1" ht="30">
      <c r="A296" s="6"/>
      <c r="B296" s="76"/>
      <c r="D296" s="158"/>
      <c r="E296" s="158"/>
      <c r="F296" s="158"/>
      <c r="G296" s="158"/>
      <c r="H296" s="158"/>
      <c r="I296" s="158"/>
      <c r="L296" s="20"/>
      <c r="M296" s="20"/>
      <c r="N296" s="20"/>
      <c r="O296" s="20"/>
      <c r="P296" s="20"/>
      <c r="Q296" s="20"/>
    </row>
    <row r="297" spans="1:17" s="4" customFormat="1" ht="30">
      <c r="A297" s="6"/>
      <c r="B297" s="76"/>
      <c r="D297" s="158"/>
      <c r="E297" s="158"/>
      <c r="F297" s="158"/>
      <c r="G297" s="158"/>
      <c r="H297" s="158"/>
      <c r="I297" s="158"/>
      <c r="L297" s="20"/>
      <c r="M297" s="20"/>
      <c r="N297" s="20"/>
      <c r="O297" s="20"/>
      <c r="P297" s="20"/>
      <c r="Q297" s="20"/>
    </row>
    <row r="298" spans="1:17" s="4" customFormat="1" ht="30">
      <c r="A298" s="6"/>
      <c r="B298" s="76"/>
      <c r="D298" s="158"/>
      <c r="E298" s="158"/>
      <c r="F298" s="158"/>
      <c r="G298" s="158"/>
      <c r="H298" s="158"/>
      <c r="I298" s="158"/>
      <c r="L298" s="20"/>
      <c r="M298" s="20"/>
      <c r="N298" s="20"/>
      <c r="O298" s="20"/>
      <c r="P298" s="20"/>
      <c r="Q298" s="20"/>
    </row>
    <row r="299" spans="1:17" s="4" customFormat="1" ht="30">
      <c r="A299" s="6"/>
      <c r="B299" s="76"/>
      <c r="D299" s="158"/>
      <c r="E299" s="158"/>
      <c r="F299" s="158"/>
      <c r="G299" s="158"/>
      <c r="H299" s="158"/>
      <c r="I299" s="158"/>
      <c r="L299" s="20"/>
      <c r="M299" s="20"/>
      <c r="N299" s="20"/>
      <c r="O299" s="20"/>
      <c r="P299" s="20"/>
      <c r="Q299" s="20"/>
    </row>
    <row r="300" spans="1:17" s="4" customFormat="1" ht="30">
      <c r="A300" s="6"/>
      <c r="B300" s="76"/>
      <c r="D300" s="158"/>
      <c r="E300" s="158"/>
      <c r="F300" s="158"/>
      <c r="G300" s="158"/>
      <c r="H300" s="158"/>
      <c r="I300" s="158"/>
      <c r="L300" s="20"/>
      <c r="M300" s="20"/>
      <c r="N300" s="20"/>
      <c r="O300" s="20"/>
      <c r="P300" s="20"/>
      <c r="Q300" s="20"/>
    </row>
    <row r="301" spans="1:17" s="4" customFormat="1" ht="30">
      <c r="A301" s="6"/>
      <c r="B301" s="76"/>
      <c r="D301" s="158"/>
      <c r="E301" s="158"/>
      <c r="F301" s="158"/>
      <c r="G301" s="158"/>
      <c r="H301" s="158"/>
      <c r="I301" s="158"/>
      <c r="L301" s="20"/>
      <c r="M301" s="20"/>
      <c r="N301" s="20"/>
      <c r="O301" s="20"/>
      <c r="P301" s="20"/>
      <c r="Q301" s="20"/>
    </row>
    <row r="302" spans="1:17" s="4" customFormat="1" ht="30">
      <c r="A302" s="6"/>
      <c r="B302" s="76"/>
      <c r="D302" s="158"/>
      <c r="E302" s="158"/>
      <c r="F302" s="158"/>
      <c r="G302" s="158"/>
      <c r="H302" s="158"/>
      <c r="I302" s="158"/>
      <c r="L302" s="20"/>
      <c r="M302" s="20"/>
      <c r="N302" s="20"/>
      <c r="O302" s="20"/>
      <c r="P302" s="20"/>
      <c r="Q302" s="20"/>
    </row>
    <row r="303" spans="1:17" s="4" customFormat="1" ht="30">
      <c r="A303" s="6"/>
      <c r="B303" s="76"/>
      <c r="D303" s="158"/>
      <c r="E303" s="158"/>
      <c r="F303" s="158"/>
      <c r="G303" s="158"/>
      <c r="H303" s="158"/>
      <c r="I303" s="158"/>
      <c r="L303" s="20"/>
      <c r="M303" s="20"/>
      <c r="N303" s="20"/>
      <c r="O303" s="20"/>
      <c r="P303" s="20"/>
      <c r="Q303" s="20"/>
    </row>
    <row r="304" spans="1:17" s="4" customFormat="1" ht="30">
      <c r="A304" s="6"/>
      <c r="B304" s="76"/>
      <c r="D304" s="158"/>
      <c r="E304" s="158"/>
      <c r="F304" s="158"/>
      <c r="G304" s="158"/>
      <c r="H304" s="158"/>
      <c r="I304" s="158"/>
      <c r="L304" s="20"/>
      <c r="M304" s="20"/>
      <c r="N304" s="20"/>
      <c r="O304" s="20"/>
      <c r="P304" s="20"/>
      <c r="Q304" s="20"/>
    </row>
    <row r="305" spans="1:17" s="4" customFormat="1" ht="30">
      <c r="A305" s="6"/>
      <c r="B305" s="76"/>
      <c r="D305" s="158"/>
      <c r="E305" s="158"/>
      <c r="F305" s="158"/>
      <c r="G305" s="158"/>
      <c r="H305" s="158"/>
      <c r="I305" s="158"/>
      <c r="L305" s="20"/>
      <c r="M305" s="20"/>
      <c r="N305" s="20"/>
      <c r="O305" s="20"/>
      <c r="P305" s="20"/>
      <c r="Q305" s="20"/>
    </row>
    <row r="306" spans="1:17" s="4" customFormat="1" ht="30">
      <c r="A306" s="6"/>
      <c r="B306" s="76"/>
      <c r="D306" s="158"/>
      <c r="E306" s="158"/>
      <c r="F306" s="158"/>
      <c r="G306" s="158"/>
      <c r="H306" s="158"/>
      <c r="I306" s="158"/>
      <c r="L306" s="20"/>
      <c r="M306" s="20"/>
      <c r="N306" s="20"/>
      <c r="O306" s="20"/>
      <c r="P306" s="20"/>
      <c r="Q306" s="20"/>
    </row>
    <row r="307" spans="1:17" s="4" customFormat="1" ht="30">
      <c r="A307" s="6"/>
      <c r="B307" s="76"/>
      <c r="D307" s="158"/>
      <c r="E307" s="158"/>
      <c r="F307" s="158"/>
      <c r="G307" s="158"/>
      <c r="H307" s="158"/>
      <c r="I307" s="158"/>
      <c r="L307" s="20"/>
      <c r="M307" s="20"/>
      <c r="N307" s="20"/>
      <c r="O307" s="20"/>
      <c r="P307" s="20"/>
      <c r="Q307" s="20"/>
    </row>
    <row r="308" spans="1:17" s="4" customFormat="1" ht="30">
      <c r="A308" s="6"/>
      <c r="B308" s="76"/>
      <c r="D308" s="158"/>
      <c r="E308" s="158"/>
      <c r="F308" s="158"/>
      <c r="G308" s="158"/>
      <c r="H308" s="158"/>
      <c r="I308" s="158"/>
      <c r="L308" s="20"/>
      <c r="M308" s="20"/>
      <c r="N308" s="20"/>
      <c r="O308" s="20"/>
      <c r="P308" s="20"/>
      <c r="Q308" s="20"/>
    </row>
    <row r="309" spans="1:17" s="4" customFormat="1" ht="30">
      <c r="A309" s="6"/>
      <c r="B309" s="76"/>
      <c r="D309" s="158"/>
      <c r="E309" s="158"/>
      <c r="F309" s="158"/>
      <c r="G309" s="158"/>
      <c r="H309" s="158"/>
      <c r="I309" s="158"/>
      <c r="L309" s="20"/>
      <c r="M309" s="20"/>
      <c r="N309" s="20"/>
      <c r="O309" s="20"/>
      <c r="P309" s="20"/>
      <c r="Q309" s="20"/>
    </row>
    <row r="310" spans="1:17" s="4" customFormat="1" ht="30">
      <c r="A310" s="6"/>
      <c r="B310" s="76"/>
      <c r="D310" s="158"/>
      <c r="E310" s="158"/>
      <c r="F310" s="158"/>
      <c r="G310" s="158"/>
      <c r="H310" s="158"/>
      <c r="I310" s="158"/>
      <c r="L310" s="20"/>
      <c r="M310" s="20"/>
      <c r="N310" s="20"/>
      <c r="O310" s="20"/>
      <c r="P310" s="20"/>
      <c r="Q310" s="20"/>
    </row>
    <row r="311" spans="1:17" s="4" customFormat="1" ht="30">
      <c r="A311" s="6"/>
      <c r="B311" s="76"/>
      <c r="D311" s="158"/>
      <c r="E311" s="158"/>
      <c r="F311" s="158"/>
      <c r="G311" s="158"/>
      <c r="H311" s="158"/>
      <c r="I311" s="158"/>
      <c r="L311" s="20"/>
      <c r="M311" s="20"/>
      <c r="N311" s="20"/>
      <c r="O311" s="20"/>
      <c r="P311" s="20"/>
      <c r="Q311" s="20"/>
    </row>
    <row r="312" spans="1:17" s="4" customFormat="1" ht="30">
      <c r="A312" s="6"/>
      <c r="B312" s="76"/>
      <c r="D312" s="158"/>
      <c r="E312" s="158"/>
      <c r="F312" s="158"/>
      <c r="G312" s="158"/>
      <c r="H312" s="158"/>
      <c r="I312" s="158"/>
      <c r="L312" s="20"/>
      <c r="M312" s="20"/>
      <c r="N312" s="20"/>
      <c r="O312" s="20"/>
      <c r="P312" s="20"/>
      <c r="Q312" s="20"/>
    </row>
    <row r="313" spans="1:17" s="4" customFormat="1" ht="30">
      <c r="A313" s="6"/>
      <c r="B313" s="76"/>
      <c r="D313" s="158"/>
      <c r="E313" s="158"/>
      <c r="F313" s="158"/>
      <c r="G313" s="158"/>
      <c r="H313" s="158"/>
      <c r="I313" s="158"/>
      <c r="L313" s="20"/>
      <c r="M313" s="20"/>
      <c r="N313" s="20"/>
      <c r="O313" s="20"/>
      <c r="P313" s="20"/>
      <c r="Q313" s="20"/>
    </row>
    <row r="314" spans="1:17" s="4" customFormat="1" ht="30">
      <c r="A314" s="6"/>
      <c r="B314" s="76"/>
      <c r="D314" s="158"/>
      <c r="E314" s="158"/>
      <c r="F314" s="158"/>
      <c r="G314" s="158"/>
      <c r="H314" s="158"/>
      <c r="I314" s="158"/>
      <c r="L314" s="20"/>
      <c r="M314" s="20"/>
      <c r="N314" s="20"/>
      <c r="O314" s="20"/>
      <c r="P314" s="20"/>
      <c r="Q314" s="20"/>
    </row>
    <row r="315" spans="1:17" s="4" customFormat="1" ht="30">
      <c r="A315" s="6"/>
      <c r="B315" s="76"/>
      <c r="D315" s="158"/>
      <c r="E315" s="158"/>
      <c r="F315" s="158"/>
      <c r="G315" s="158"/>
      <c r="H315" s="158"/>
      <c r="I315" s="158"/>
      <c r="L315" s="20"/>
      <c r="M315" s="20"/>
      <c r="N315" s="20"/>
      <c r="O315" s="20"/>
      <c r="P315" s="20"/>
      <c r="Q315" s="20"/>
    </row>
    <row r="316" spans="1:17" s="4" customFormat="1" ht="30">
      <c r="A316" s="6"/>
      <c r="B316" s="76"/>
      <c r="D316" s="158"/>
      <c r="E316" s="158"/>
      <c r="F316" s="158"/>
      <c r="G316" s="158"/>
      <c r="H316" s="158"/>
      <c r="I316" s="158"/>
      <c r="L316" s="20"/>
      <c r="M316" s="20"/>
      <c r="N316" s="20"/>
      <c r="O316" s="20"/>
      <c r="P316" s="20"/>
      <c r="Q316" s="20"/>
    </row>
    <row r="317" spans="1:17" s="4" customFormat="1" ht="30">
      <c r="A317" s="6"/>
      <c r="B317" s="76"/>
      <c r="D317" s="158"/>
      <c r="E317" s="158"/>
      <c r="F317" s="158"/>
      <c r="G317" s="158"/>
      <c r="H317" s="158"/>
      <c r="I317" s="158"/>
      <c r="L317" s="20"/>
      <c r="M317" s="20"/>
      <c r="N317" s="20"/>
      <c r="O317" s="20"/>
      <c r="P317" s="20"/>
      <c r="Q317" s="20"/>
    </row>
    <row r="318" spans="1:17" s="4" customFormat="1" ht="30">
      <c r="A318" s="6"/>
      <c r="B318" s="76"/>
      <c r="D318" s="158"/>
      <c r="E318" s="158"/>
      <c r="F318" s="158"/>
      <c r="G318" s="158"/>
      <c r="H318" s="158"/>
      <c r="I318" s="158"/>
      <c r="L318" s="20"/>
      <c r="M318" s="20"/>
      <c r="N318" s="20"/>
      <c r="O318" s="20"/>
      <c r="P318" s="20"/>
      <c r="Q318" s="20"/>
    </row>
    <row r="319" spans="1:17" s="4" customFormat="1" ht="30">
      <c r="A319" s="6"/>
      <c r="B319" s="76"/>
      <c r="D319" s="158"/>
      <c r="E319" s="158"/>
      <c r="F319" s="158"/>
      <c r="G319" s="158"/>
      <c r="H319" s="158"/>
      <c r="I319" s="158"/>
      <c r="L319" s="20"/>
      <c r="M319" s="20"/>
      <c r="N319" s="20"/>
      <c r="O319" s="20"/>
      <c r="P319" s="20"/>
      <c r="Q319" s="20"/>
    </row>
    <row r="320" spans="1:17" s="4" customFormat="1" ht="30">
      <c r="A320" s="6"/>
      <c r="B320" s="76"/>
      <c r="D320" s="158"/>
      <c r="E320" s="158"/>
      <c r="F320" s="158"/>
      <c r="G320" s="158"/>
      <c r="H320" s="158"/>
      <c r="I320" s="158"/>
      <c r="L320" s="20"/>
      <c r="M320" s="20"/>
      <c r="N320" s="20"/>
      <c r="O320" s="20"/>
      <c r="P320" s="20"/>
      <c r="Q320" s="20"/>
    </row>
    <row r="321" spans="1:17" s="4" customFormat="1" ht="30">
      <c r="A321" s="6"/>
      <c r="B321" s="76"/>
      <c r="D321" s="158"/>
      <c r="E321" s="158"/>
      <c r="F321" s="158"/>
      <c r="G321" s="158"/>
      <c r="H321" s="158"/>
      <c r="I321" s="158"/>
      <c r="L321" s="20"/>
      <c r="M321" s="20"/>
      <c r="N321" s="20"/>
      <c r="O321" s="20"/>
      <c r="P321" s="20"/>
      <c r="Q321" s="20"/>
    </row>
    <row r="322" spans="1:17" s="4" customFormat="1" ht="30">
      <c r="A322" s="6"/>
      <c r="B322" s="76"/>
      <c r="D322" s="158"/>
      <c r="E322" s="158"/>
      <c r="F322" s="158"/>
      <c r="G322" s="158"/>
      <c r="H322" s="158"/>
      <c r="I322" s="158"/>
      <c r="L322" s="20"/>
      <c r="M322" s="20"/>
      <c r="N322" s="20"/>
      <c r="O322" s="20"/>
      <c r="P322" s="20"/>
      <c r="Q322" s="20"/>
    </row>
    <row r="323" spans="1:17" s="4" customFormat="1" ht="30">
      <c r="A323" s="6"/>
      <c r="B323" s="76"/>
      <c r="D323" s="158"/>
      <c r="E323" s="158"/>
      <c r="F323" s="158"/>
      <c r="G323" s="158"/>
      <c r="H323" s="158"/>
      <c r="I323" s="158"/>
      <c r="L323" s="20"/>
      <c r="M323" s="20"/>
      <c r="N323" s="20"/>
      <c r="O323" s="20"/>
      <c r="P323" s="20"/>
      <c r="Q323" s="20"/>
    </row>
    <row r="324" spans="1:17" s="4" customFormat="1" ht="30">
      <c r="A324" s="6"/>
      <c r="B324" s="76"/>
      <c r="D324" s="158"/>
      <c r="E324" s="158"/>
      <c r="F324" s="158"/>
      <c r="G324" s="158"/>
      <c r="H324" s="158"/>
      <c r="I324" s="158"/>
      <c r="L324" s="20"/>
      <c r="M324" s="20"/>
      <c r="N324" s="20"/>
      <c r="O324" s="20"/>
      <c r="P324" s="20"/>
      <c r="Q324" s="20"/>
    </row>
    <row r="325" spans="1:17" s="4" customFormat="1" ht="30">
      <c r="A325" s="6"/>
      <c r="B325" s="76"/>
      <c r="D325" s="158"/>
      <c r="E325" s="158"/>
      <c r="F325" s="158"/>
      <c r="G325" s="158"/>
      <c r="H325" s="158"/>
      <c r="I325" s="158"/>
      <c r="L325" s="20"/>
      <c r="M325" s="20"/>
      <c r="N325" s="20"/>
      <c r="O325" s="20"/>
      <c r="P325" s="20"/>
      <c r="Q325" s="20"/>
    </row>
    <row r="326" spans="1:17" s="4" customFormat="1" ht="30">
      <c r="A326" s="6"/>
      <c r="B326" s="76"/>
      <c r="D326" s="158"/>
      <c r="E326" s="158"/>
      <c r="F326" s="158"/>
      <c r="G326" s="158"/>
      <c r="H326" s="158"/>
      <c r="I326" s="158"/>
      <c r="L326" s="20"/>
      <c r="M326" s="20"/>
      <c r="N326" s="20"/>
      <c r="O326" s="20"/>
      <c r="P326" s="20"/>
      <c r="Q326" s="20"/>
    </row>
    <row r="327" spans="1:17" s="4" customFormat="1" ht="30">
      <c r="A327" s="6"/>
      <c r="B327" s="76"/>
      <c r="D327" s="158"/>
      <c r="E327" s="158"/>
      <c r="F327" s="158"/>
      <c r="G327" s="158"/>
      <c r="H327" s="158"/>
      <c r="I327" s="158"/>
      <c r="L327" s="20"/>
      <c r="M327" s="20"/>
      <c r="N327" s="20"/>
      <c r="O327" s="20"/>
      <c r="P327" s="20"/>
      <c r="Q327" s="20"/>
    </row>
    <row r="328" spans="1:17" s="4" customFormat="1" ht="30">
      <c r="A328" s="6"/>
      <c r="B328" s="76"/>
      <c r="D328" s="158"/>
      <c r="E328" s="158"/>
      <c r="F328" s="158"/>
      <c r="G328" s="158"/>
      <c r="H328" s="158"/>
      <c r="I328" s="158"/>
      <c r="L328" s="20"/>
      <c r="M328" s="20"/>
      <c r="N328" s="20"/>
      <c r="O328" s="20"/>
      <c r="P328" s="20"/>
      <c r="Q328" s="20"/>
    </row>
    <row r="329" spans="1:17" s="4" customFormat="1" ht="30">
      <c r="A329" s="6"/>
      <c r="B329" s="76"/>
      <c r="D329" s="158"/>
      <c r="E329" s="158"/>
      <c r="F329" s="158"/>
      <c r="G329" s="158"/>
      <c r="H329" s="158"/>
      <c r="I329" s="158"/>
      <c r="L329" s="20"/>
      <c r="M329" s="20"/>
      <c r="N329" s="20"/>
      <c r="O329" s="20"/>
      <c r="P329" s="20"/>
      <c r="Q329" s="20"/>
    </row>
    <row r="330" spans="1:17" s="4" customFormat="1" ht="30">
      <c r="A330" s="6"/>
      <c r="B330" s="76"/>
      <c r="D330" s="158"/>
      <c r="E330" s="158"/>
      <c r="F330" s="158"/>
      <c r="G330" s="158"/>
      <c r="H330" s="158"/>
      <c r="I330" s="158"/>
      <c r="L330" s="20"/>
      <c r="M330" s="20"/>
      <c r="N330" s="20"/>
      <c r="O330" s="20"/>
      <c r="P330" s="20"/>
      <c r="Q330" s="20"/>
    </row>
    <row r="331" spans="1:17" s="4" customFormat="1" ht="30">
      <c r="A331" s="6"/>
      <c r="B331" s="76"/>
      <c r="D331" s="158"/>
      <c r="E331" s="158"/>
      <c r="F331" s="158"/>
      <c r="G331" s="158"/>
      <c r="H331" s="158"/>
      <c r="I331" s="158"/>
      <c r="L331" s="20"/>
      <c r="M331" s="20"/>
      <c r="N331" s="20"/>
      <c r="O331" s="20"/>
      <c r="P331" s="20"/>
      <c r="Q331" s="20"/>
    </row>
    <row r="332" spans="1:17" s="4" customFormat="1" ht="30">
      <c r="A332" s="6"/>
      <c r="B332" s="76"/>
      <c r="D332" s="158"/>
      <c r="E332" s="158"/>
      <c r="F332" s="158"/>
      <c r="G332" s="158"/>
      <c r="H332" s="158"/>
      <c r="I332" s="158"/>
      <c r="L332" s="20"/>
      <c r="M332" s="20"/>
      <c r="N332" s="20"/>
      <c r="O332" s="20"/>
      <c r="P332" s="20"/>
      <c r="Q332" s="20"/>
    </row>
    <row r="333" spans="1:17" s="4" customFormat="1" ht="30">
      <c r="A333" s="6"/>
      <c r="B333" s="76"/>
      <c r="D333" s="158"/>
      <c r="E333" s="158"/>
      <c r="F333" s="158"/>
      <c r="G333" s="158"/>
      <c r="H333" s="158"/>
      <c r="I333" s="158"/>
      <c r="L333" s="20"/>
      <c r="M333" s="20"/>
      <c r="N333" s="20"/>
      <c r="O333" s="20"/>
      <c r="P333" s="20"/>
      <c r="Q333" s="20"/>
    </row>
    <row r="334" spans="1:17" s="4" customFormat="1" ht="30">
      <c r="A334" s="6"/>
      <c r="B334" s="76"/>
      <c r="D334" s="158"/>
      <c r="E334" s="158"/>
      <c r="F334" s="158"/>
      <c r="G334" s="158"/>
      <c r="H334" s="158"/>
      <c r="I334" s="158"/>
      <c r="L334" s="20"/>
      <c r="M334" s="20"/>
      <c r="N334" s="20"/>
      <c r="O334" s="20"/>
      <c r="P334" s="20"/>
      <c r="Q334" s="20"/>
    </row>
    <row r="335" spans="1:17" s="4" customFormat="1" ht="30">
      <c r="A335" s="6"/>
      <c r="B335" s="76"/>
      <c r="D335" s="158"/>
      <c r="E335" s="158"/>
      <c r="F335" s="158"/>
      <c r="G335" s="158"/>
      <c r="H335" s="158"/>
      <c r="I335" s="158"/>
      <c r="L335" s="20"/>
      <c r="M335" s="20"/>
      <c r="N335" s="20"/>
      <c r="O335" s="20"/>
      <c r="P335" s="20"/>
      <c r="Q335" s="20"/>
    </row>
    <row r="336" spans="1:17" s="4" customFormat="1" ht="30">
      <c r="A336" s="6"/>
      <c r="B336" s="76"/>
      <c r="D336" s="158"/>
      <c r="E336" s="158"/>
      <c r="F336" s="158"/>
      <c r="G336" s="158"/>
      <c r="H336" s="158"/>
      <c r="I336" s="158"/>
      <c r="L336" s="20"/>
      <c r="M336" s="20"/>
      <c r="N336" s="20"/>
      <c r="O336" s="20"/>
      <c r="P336" s="20"/>
      <c r="Q336" s="20"/>
    </row>
    <row r="337" spans="1:17" s="4" customFormat="1" ht="30">
      <c r="A337" s="6"/>
      <c r="B337" s="76"/>
      <c r="D337" s="158"/>
      <c r="E337" s="158"/>
      <c r="F337" s="158"/>
      <c r="G337" s="158"/>
      <c r="H337" s="158"/>
      <c r="I337" s="158"/>
      <c r="L337" s="20"/>
      <c r="M337" s="20"/>
      <c r="N337" s="20"/>
      <c r="O337" s="20"/>
      <c r="P337" s="20"/>
      <c r="Q337" s="20"/>
    </row>
    <row r="338" spans="1:17" s="4" customFormat="1" ht="30">
      <c r="A338" s="6"/>
      <c r="B338" s="76"/>
      <c r="D338" s="158"/>
      <c r="E338" s="158"/>
      <c r="F338" s="158"/>
      <c r="G338" s="158"/>
      <c r="H338" s="158"/>
      <c r="I338" s="158"/>
      <c r="L338" s="20"/>
      <c r="M338" s="20"/>
      <c r="N338" s="20"/>
      <c r="O338" s="20"/>
      <c r="P338" s="20"/>
      <c r="Q338" s="20"/>
    </row>
    <row r="339" spans="1:17" s="4" customFormat="1" ht="30">
      <c r="A339" s="6"/>
      <c r="B339" s="76"/>
      <c r="D339" s="158"/>
      <c r="E339" s="158"/>
      <c r="F339" s="158"/>
      <c r="G339" s="158"/>
      <c r="H339" s="158"/>
      <c r="I339" s="158"/>
      <c r="L339" s="20"/>
      <c r="M339" s="20"/>
      <c r="N339" s="20"/>
      <c r="O339" s="20"/>
      <c r="P339" s="20"/>
      <c r="Q339" s="20"/>
    </row>
    <row r="340" spans="1:17" s="4" customFormat="1" ht="30">
      <c r="A340" s="6"/>
      <c r="B340" s="76"/>
      <c r="D340" s="158"/>
      <c r="E340" s="158"/>
      <c r="F340" s="158"/>
      <c r="G340" s="158"/>
      <c r="H340" s="158"/>
      <c r="I340" s="158"/>
      <c r="L340" s="20"/>
      <c r="M340" s="20"/>
      <c r="N340" s="20"/>
      <c r="O340" s="20"/>
      <c r="P340" s="20"/>
      <c r="Q340" s="20"/>
    </row>
    <row r="341" spans="1:17" s="4" customFormat="1" ht="30">
      <c r="A341" s="6"/>
      <c r="B341" s="76"/>
      <c r="D341" s="158"/>
      <c r="E341" s="158"/>
      <c r="F341" s="158"/>
      <c r="G341" s="158"/>
      <c r="H341" s="158"/>
      <c r="I341" s="158"/>
      <c r="L341" s="20"/>
      <c r="M341" s="20"/>
      <c r="N341" s="20"/>
      <c r="O341" s="20"/>
      <c r="P341" s="20"/>
      <c r="Q341" s="20"/>
    </row>
    <row r="342" spans="1:17" s="4" customFormat="1" ht="30">
      <c r="A342" s="6"/>
      <c r="B342" s="76"/>
      <c r="D342" s="158"/>
      <c r="E342" s="158"/>
      <c r="F342" s="158"/>
      <c r="G342" s="158"/>
      <c r="H342" s="158"/>
      <c r="I342" s="158"/>
      <c r="L342" s="20"/>
      <c r="M342" s="20"/>
      <c r="N342" s="20"/>
      <c r="O342" s="20"/>
      <c r="P342" s="20"/>
      <c r="Q342" s="20"/>
    </row>
    <row r="343" spans="1:17" s="4" customFormat="1" ht="30">
      <c r="A343" s="6"/>
      <c r="B343" s="76"/>
      <c r="D343" s="158"/>
      <c r="E343" s="158"/>
      <c r="F343" s="158"/>
      <c r="G343" s="158"/>
      <c r="H343" s="158"/>
      <c r="I343" s="158"/>
      <c r="L343" s="20"/>
      <c r="M343" s="20"/>
      <c r="N343" s="20"/>
      <c r="O343" s="20"/>
      <c r="P343" s="20"/>
      <c r="Q343" s="20"/>
    </row>
    <row r="344" spans="1:17" s="4" customFormat="1" ht="30">
      <c r="A344" s="6"/>
      <c r="B344" s="76"/>
      <c r="D344" s="158"/>
      <c r="E344" s="158"/>
      <c r="F344" s="158"/>
      <c r="G344" s="158"/>
      <c r="H344" s="158"/>
      <c r="I344" s="158"/>
      <c r="L344" s="20"/>
      <c r="M344" s="20"/>
      <c r="N344" s="20"/>
      <c r="O344" s="20"/>
      <c r="P344" s="20"/>
      <c r="Q344" s="20"/>
    </row>
    <row r="345" spans="1:17" s="4" customFormat="1" ht="30">
      <c r="A345" s="6"/>
      <c r="B345" s="76"/>
      <c r="D345" s="158"/>
      <c r="E345" s="158"/>
      <c r="F345" s="158"/>
      <c r="G345" s="158"/>
      <c r="H345" s="158"/>
      <c r="I345" s="158"/>
      <c r="L345" s="20"/>
      <c r="M345" s="20"/>
      <c r="N345" s="20"/>
      <c r="O345" s="20"/>
      <c r="P345" s="20"/>
      <c r="Q345" s="20"/>
    </row>
    <row r="346" spans="1:17" s="4" customFormat="1" ht="30">
      <c r="A346" s="6"/>
      <c r="B346" s="76"/>
      <c r="D346" s="158"/>
      <c r="E346" s="158"/>
      <c r="F346" s="158"/>
      <c r="G346" s="158"/>
      <c r="H346" s="158"/>
      <c r="I346" s="158"/>
      <c r="L346" s="20"/>
      <c r="M346" s="20"/>
      <c r="N346" s="20"/>
      <c r="O346" s="20"/>
      <c r="P346" s="20"/>
      <c r="Q346" s="20"/>
    </row>
    <row r="347" spans="1:17" s="4" customFormat="1" ht="30">
      <c r="A347" s="6"/>
      <c r="B347" s="76"/>
      <c r="D347" s="158"/>
      <c r="E347" s="158"/>
      <c r="F347" s="158"/>
      <c r="G347" s="158"/>
      <c r="H347" s="158"/>
      <c r="I347" s="158"/>
      <c r="L347" s="20"/>
      <c r="M347" s="20"/>
      <c r="N347" s="20"/>
      <c r="O347" s="20"/>
      <c r="P347" s="20"/>
      <c r="Q347" s="20"/>
    </row>
    <row r="348" spans="1:17" s="4" customFormat="1" ht="30">
      <c r="A348" s="6"/>
      <c r="B348" s="76"/>
      <c r="D348" s="158"/>
      <c r="E348" s="158"/>
      <c r="F348" s="158"/>
      <c r="G348" s="158"/>
      <c r="H348" s="158"/>
      <c r="I348" s="158"/>
      <c r="L348" s="20"/>
      <c r="M348" s="20"/>
      <c r="N348" s="20"/>
      <c r="O348" s="20"/>
      <c r="P348" s="20"/>
      <c r="Q348" s="20"/>
    </row>
    <row r="349" spans="1:17" s="4" customFormat="1" ht="30">
      <c r="A349" s="6"/>
      <c r="B349" s="76"/>
      <c r="D349" s="158"/>
      <c r="E349" s="158"/>
      <c r="F349" s="158"/>
      <c r="G349" s="158"/>
      <c r="H349" s="158"/>
      <c r="I349" s="158"/>
      <c r="L349" s="20"/>
      <c r="M349" s="20"/>
      <c r="N349" s="20"/>
      <c r="O349" s="20"/>
      <c r="P349" s="20"/>
      <c r="Q349" s="20"/>
    </row>
    <row r="350" spans="1:17" s="4" customFormat="1" ht="30">
      <c r="A350" s="6"/>
      <c r="B350" s="76"/>
      <c r="D350" s="158"/>
      <c r="E350" s="158"/>
      <c r="F350" s="158"/>
      <c r="G350" s="158"/>
      <c r="H350" s="158"/>
      <c r="I350" s="158"/>
      <c r="L350" s="20"/>
      <c r="M350" s="20"/>
      <c r="N350" s="20"/>
      <c r="O350" s="20"/>
      <c r="P350" s="20"/>
      <c r="Q350" s="20"/>
    </row>
    <row r="351" spans="1:17" s="4" customFormat="1" ht="30">
      <c r="A351" s="6"/>
      <c r="B351" s="76"/>
      <c r="D351" s="158"/>
      <c r="E351" s="158"/>
      <c r="F351" s="158"/>
      <c r="G351" s="158"/>
      <c r="H351" s="158"/>
      <c r="I351" s="158"/>
      <c r="L351" s="20"/>
      <c r="M351" s="20"/>
      <c r="N351" s="20"/>
      <c r="O351" s="20"/>
      <c r="P351" s="20"/>
      <c r="Q351" s="20"/>
    </row>
    <row r="352" spans="1:17" s="4" customFormat="1" ht="30">
      <c r="A352" s="6"/>
      <c r="B352" s="76"/>
      <c r="D352" s="158"/>
      <c r="E352" s="158"/>
      <c r="F352" s="158"/>
      <c r="G352" s="158"/>
      <c r="H352" s="158"/>
      <c r="I352" s="158"/>
      <c r="L352" s="20"/>
      <c r="M352" s="20"/>
      <c r="N352" s="20"/>
      <c r="O352" s="20"/>
      <c r="P352" s="20"/>
      <c r="Q352" s="20"/>
    </row>
    <row r="353" spans="1:17" s="4" customFormat="1" ht="30">
      <c r="A353" s="6"/>
      <c r="B353" s="76"/>
      <c r="D353" s="158"/>
      <c r="E353" s="158"/>
      <c r="F353" s="158"/>
      <c r="G353" s="158"/>
      <c r="H353" s="158"/>
      <c r="I353" s="158"/>
      <c r="L353" s="20"/>
      <c r="M353" s="20"/>
      <c r="N353" s="20"/>
      <c r="O353" s="20"/>
      <c r="P353" s="20"/>
      <c r="Q353" s="20"/>
    </row>
    <row r="354" spans="1:17" s="4" customFormat="1" ht="30">
      <c r="A354" s="6"/>
      <c r="B354" s="76"/>
      <c r="D354" s="158"/>
      <c r="E354" s="158"/>
      <c r="F354" s="158"/>
      <c r="G354" s="158"/>
      <c r="H354" s="158"/>
      <c r="I354" s="158"/>
      <c r="L354" s="20"/>
      <c r="M354" s="20"/>
      <c r="N354" s="20"/>
      <c r="O354" s="20"/>
      <c r="P354" s="20"/>
      <c r="Q354" s="20"/>
    </row>
    <row r="355" spans="1:17" s="4" customFormat="1" ht="30">
      <c r="A355" s="6"/>
      <c r="B355" s="76"/>
      <c r="D355" s="158"/>
      <c r="E355" s="158"/>
      <c r="F355" s="158"/>
      <c r="G355" s="158"/>
      <c r="H355" s="158"/>
      <c r="I355" s="158"/>
      <c r="L355" s="20"/>
      <c r="M355" s="20"/>
      <c r="N355" s="20"/>
      <c r="O355" s="20"/>
      <c r="P355" s="20"/>
      <c r="Q355" s="20"/>
    </row>
    <row r="356" spans="1:17" s="4" customFormat="1" ht="30">
      <c r="A356" s="6"/>
      <c r="B356" s="76"/>
      <c r="D356" s="158"/>
      <c r="E356" s="158"/>
      <c r="F356" s="158"/>
      <c r="G356" s="158"/>
      <c r="H356" s="158"/>
      <c r="I356" s="158"/>
      <c r="L356" s="20"/>
      <c r="M356" s="20"/>
      <c r="N356" s="20"/>
      <c r="O356" s="20"/>
      <c r="P356" s="20"/>
      <c r="Q356" s="20"/>
    </row>
    <row r="357" spans="1:17" s="4" customFormat="1" ht="30">
      <c r="A357" s="6"/>
      <c r="B357" s="76"/>
      <c r="D357" s="158"/>
      <c r="E357" s="158"/>
      <c r="F357" s="158"/>
      <c r="G357" s="158"/>
      <c r="H357" s="158"/>
      <c r="I357" s="158"/>
      <c r="L357" s="20"/>
      <c r="M357" s="20"/>
      <c r="N357" s="20"/>
      <c r="O357" s="20"/>
      <c r="P357" s="20"/>
      <c r="Q357" s="20"/>
    </row>
    <row r="358" spans="1:17" s="4" customFormat="1" ht="30">
      <c r="A358" s="6"/>
      <c r="B358" s="76"/>
      <c r="D358" s="158"/>
      <c r="E358" s="158"/>
      <c r="F358" s="158"/>
      <c r="G358" s="158"/>
      <c r="H358" s="158"/>
      <c r="I358" s="158"/>
      <c r="L358" s="20"/>
      <c r="M358" s="20"/>
      <c r="N358" s="20"/>
      <c r="O358" s="20"/>
      <c r="P358" s="20"/>
      <c r="Q358" s="20"/>
    </row>
    <row r="359" spans="1:17" s="4" customFormat="1" ht="30">
      <c r="A359" s="6"/>
      <c r="B359" s="76"/>
      <c r="D359" s="158"/>
      <c r="E359" s="158"/>
      <c r="F359" s="158"/>
      <c r="G359" s="158"/>
      <c r="H359" s="158"/>
      <c r="I359" s="158"/>
      <c r="L359" s="20"/>
      <c r="M359" s="20"/>
      <c r="N359" s="20"/>
      <c r="O359" s="20"/>
      <c r="P359" s="20"/>
      <c r="Q359" s="20"/>
    </row>
    <row r="360" spans="1:17" s="4" customFormat="1" ht="30">
      <c r="A360" s="6"/>
      <c r="B360" s="76"/>
      <c r="D360" s="158"/>
      <c r="E360" s="158"/>
      <c r="F360" s="158"/>
      <c r="G360" s="158"/>
      <c r="H360" s="158"/>
      <c r="I360" s="158"/>
      <c r="L360" s="20"/>
      <c r="M360" s="20"/>
      <c r="N360" s="20"/>
      <c r="O360" s="20"/>
      <c r="P360" s="20"/>
      <c r="Q360" s="20"/>
    </row>
    <row r="361" spans="1:17" s="4" customFormat="1" ht="30">
      <c r="A361" s="6"/>
      <c r="B361" s="76"/>
      <c r="D361" s="158"/>
      <c r="E361" s="158"/>
      <c r="F361" s="158"/>
      <c r="G361" s="158"/>
      <c r="H361" s="158"/>
      <c r="I361" s="158"/>
      <c r="L361" s="20"/>
      <c r="M361" s="20"/>
      <c r="N361" s="20"/>
      <c r="O361" s="20"/>
      <c r="P361" s="20"/>
      <c r="Q361" s="20"/>
    </row>
    <row r="362" spans="1:17" s="4" customFormat="1" ht="30">
      <c r="A362" s="6"/>
      <c r="B362" s="76"/>
      <c r="D362" s="158"/>
      <c r="E362" s="158"/>
      <c r="F362" s="158"/>
      <c r="G362" s="158"/>
      <c r="H362" s="158"/>
      <c r="I362" s="158"/>
      <c r="L362" s="20"/>
      <c r="M362" s="20"/>
      <c r="N362" s="20"/>
      <c r="O362" s="20"/>
      <c r="P362" s="20"/>
      <c r="Q362" s="20"/>
    </row>
    <row r="363" spans="1:17" s="4" customFormat="1" ht="30">
      <c r="A363" s="6"/>
      <c r="B363" s="76"/>
      <c r="D363" s="158"/>
      <c r="E363" s="158"/>
      <c r="F363" s="158"/>
      <c r="G363" s="158"/>
      <c r="H363" s="158"/>
      <c r="I363" s="158"/>
      <c r="L363" s="20"/>
      <c r="M363" s="20"/>
      <c r="N363" s="20"/>
      <c r="O363" s="20"/>
      <c r="P363" s="20"/>
      <c r="Q363" s="20"/>
    </row>
    <row r="364" spans="1:17" s="4" customFormat="1" ht="30">
      <c r="A364" s="6"/>
      <c r="B364" s="76"/>
      <c r="D364" s="158"/>
      <c r="E364" s="158"/>
      <c r="F364" s="158"/>
      <c r="G364" s="158"/>
      <c r="H364" s="158"/>
      <c r="I364" s="158"/>
      <c r="L364" s="20"/>
      <c r="M364" s="20"/>
      <c r="N364" s="20"/>
      <c r="O364" s="20"/>
      <c r="P364" s="20"/>
      <c r="Q364" s="20"/>
    </row>
    <row r="365" spans="1:17" s="4" customFormat="1" ht="30">
      <c r="A365" s="6"/>
      <c r="B365" s="76"/>
      <c r="D365" s="158"/>
      <c r="E365" s="158"/>
      <c r="F365" s="158"/>
      <c r="G365" s="158"/>
      <c r="H365" s="158"/>
      <c r="I365" s="158"/>
      <c r="L365" s="20"/>
      <c r="M365" s="20"/>
      <c r="N365" s="20"/>
      <c r="O365" s="20"/>
      <c r="P365" s="20"/>
      <c r="Q365" s="20"/>
    </row>
    <row r="366" spans="1:17" s="4" customFormat="1" ht="30">
      <c r="A366" s="6"/>
      <c r="B366" s="76"/>
      <c r="D366" s="158"/>
      <c r="E366" s="158"/>
      <c r="F366" s="158"/>
      <c r="G366" s="158"/>
      <c r="H366" s="158"/>
      <c r="I366" s="158"/>
      <c r="L366" s="20"/>
      <c r="M366" s="20"/>
      <c r="N366" s="20"/>
      <c r="O366" s="20"/>
      <c r="P366" s="20"/>
      <c r="Q366" s="20"/>
    </row>
    <row r="367" spans="1:17" s="4" customFormat="1" ht="30">
      <c r="A367" s="6"/>
      <c r="B367" s="76"/>
      <c r="D367" s="158"/>
      <c r="E367" s="158"/>
      <c r="F367" s="158"/>
      <c r="G367" s="158"/>
      <c r="H367" s="158"/>
      <c r="I367" s="158"/>
      <c r="L367" s="20"/>
      <c r="M367" s="20"/>
      <c r="N367" s="20"/>
      <c r="O367" s="20"/>
      <c r="P367" s="20"/>
      <c r="Q367" s="20"/>
    </row>
    <row r="368" spans="1:17" s="4" customFormat="1" ht="30">
      <c r="A368" s="6"/>
      <c r="B368" s="76"/>
      <c r="D368" s="158"/>
      <c r="E368" s="158"/>
      <c r="F368" s="158"/>
      <c r="G368" s="158"/>
      <c r="H368" s="158"/>
      <c r="I368" s="158"/>
      <c r="L368" s="20"/>
      <c r="M368" s="20"/>
      <c r="N368" s="20"/>
      <c r="O368" s="20"/>
      <c r="P368" s="20"/>
      <c r="Q368" s="20"/>
    </row>
    <row r="369" spans="1:17" s="4" customFormat="1" ht="30">
      <c r="A369" s="6"/>
      <c r="B369" s="76"/>
      <c r="D369" s="158"/>
      <c r="E369" s="158"/>
      <c r="F369" s="158"/>
      <c r="G369" s="158"/>
      <c r="H369" s="158"/>
      <c r="I369" s="158"/>
      <c r="L369" s="20"/>
      <c r="M369" s="20"/>
      <c r="N369" s="20"/>
      <c r="O369" s="20"/>
      <c r="P369" s="20"/>
      <c r="Q369" s="20"/>
    </row>
    <row r="370" spans="1:17" s="4" customFormat="1" ht="30">
      <c r="A370" s="6"/>
      <c r="B370" s="76"/>
      <c r="D370" s="158"/>
      <c r="E370" s="158"/>
      <c r="F370" s="158"/>
      <c r="G370" s="158"/>
      <c r="H370" s="158"/>
      <c r="I370" s="158"/>
      <c r="L370" s="20"/>
      <c r="M370" s="20"/>
      <c r="N370" s="20"/>
      <c r="O370" s="20"/>
      <c r="P370" s="20"/>
      <c r="Q370" s="20"/>
    </row>
    <row r="371" spans="1:17" s="4" customFormat="1" ht="30">
      <c r="A371" s="6"/>
      <c r="B371" s="76"/>
      <c r="D371" s="158"/>
      <c r="E371" s="158"/>
      <c r="F371" s="158"/>
      <c r="G371" s="158"/>
      <c r="H371" s="158"/>
      <c r="I371" s="158"/>
      <c r="L371" s="20"/>
      <c r="M371" s="20"/>
      <c r="N371" s="20"/>
      <c r="O371" s="20"/>
      <c r="P371" s="20"/>
      <c r="Q371" s="20"/>
    </row>
    <row r="372" spans="1:17" s="4" customFormat="1" ht="30">
      <c r="A372" s="6"/>
      <c r="B372" s="76"/>
      <c r="D372" s="158"/>
      <c r="E372" s="158"/>
      <c r="F372" s="158"/>
      <c r="G372" s="158"/>
      <c r="H372" s="158"/>
      <c r="I372" s="158"/>
      <c r="L372" s="20"/>
      <c r="M372" s="20"/>
      <c r="N372" s="20"/>
      <c r="O372" s="20"/>
      <c r="P372" s="20"/>
      <c r="Q372" s="20"/>
    </row>
    <row r="373" spans="1:17" s="4" customFormat="1" ht="30">
      <c r="A373" s="6"/>
      <c r="B373" s="76"/>
      <c r="D373" s="158"/>
      <c r="E373" s="158"/>
      <c r="F373" s="158"/>
      <c r="G373" s="158"/>
      <c r="H373" s="158"/>
      <c r="I373" s="158"/>
      <c r="L373" s="20"/>
      <c r="M373" s="20"/>
      <c r="N373" s="20"/>
      <c r="O373" s="20"/>
      <c r="P373" s="20"/>
      <c r="Q373" s="20"/>
    </row>
    <row r="374" spans="1:17" s="4" customFormat="1" ht="30">
      <c r="A374" s="6"/>
      <c r="B374" s="76"/>
      <c r="D374" s="158"/>
      <c r="E374" s="158"/>
      <c r="F374" s="158"/>
      <c r="G374" s="158"/>
      <c r="H374" s="158"/>
      <c r="I374" s="158"/>
      <c r="L374" s="20"/>
      <c r="M374" s="20"/>
      <c r="N374" s="20"/>
      <c r="O374" s="20"/>
      <c r="P374" s="20"/>
      <c r="Q374" s="20"/>
    </row>
    <row r="375" spans="1:17" s="4" customFormat="1" ht="30">
      <c r="A375" s="6"/>
      <c r="B375" s="76"/>
      <c r="D375" s="158"/>
      <c r="E375" s="158"/>
      <c r="F375" s="158"/>
      <c r="G375" s="158"/>
      <c r="H375" s="158"/>
      <c r="I375" s="158"/>
      <c r="L375" s="20"/>
      <c r="M375" s="20"/>
      <c r="N375" s="20"/>
      <c r="O375" s="20"/>
      <c r="P375" s="20"/>
      <c r="Q375" s="20"/>
    </row>
    <row r="376" spans="1:17" s="4" customFormat="1" ht="30">
      <c r="A376" s="6"/>
      <c r="B376" s="76"/>
      <c r="D376" s="158"/>
      <c r="E376" s="158"/>
      <c r="F376" s="158"/>
      <c r="G376" s="158"/>
      <c r="H376" s="158"/>
      <c r="I376" s="158"/>
      <c r="L376" s="20"/>
      <c r="M376" s="20"/>
      <c r="N376" s="20"/>
      <c r="O376" s="20"/>
      <c r="P376" s="20"/>
      <c r="Q376" s="20"/>
    </row>
    <row r="377" spans="1:17" s="4" customFormat="1" ht="30">
      <c r="A377" s="6"/>
      <c r="B377" s="76"/>
      <c r="D377" s="158"/>
      <c r="E377" s="158"/>
      <c r="F377" s="158"/>
      <c r="G377" s="158"/>
      <c r="H377" s="158"/>
      <c r="I377" s="158"/>
      <c r="L377" s="20"/>
      <c r="M377" s="20"/>
      <c r="N377" s="20"/>
      <c r="O377" s="20"/>
      <c r="P377" s="20"/>
      <c r="Q377" s="20"/>
    </row>
    <row r="378" spans="1:17" s="4" customFormat="1" ht="30">
      <c r="A378" s="6"/>
      <c r="B378" s="76"/>
      <c r="D378" s="158"/>
      <c r="E378" s="158"/>
      <c r="F378" s="158"/>
      <c r="G378" s="158"/>
      <c r="H378" s="158"/>
      <c r="I378" s="158"/>
      <c r="L378" s="20"/>
      <c r="M378" s="20"/>
      <c r="N378" s="20"/>
      <c r="O378" s="20"/>
      <c r="P378" s="20"/>
      <c r="Q378" s="20"/>
    </row>
    <row r="379" spans="1:17" s="4" customFormat="1" ht="30">
      <c r="A379" s="6"/>
      <c r="B379" s="76"/>
      <c r="D379" s="158"/>
      <c r="E379" s="158"/>
      <c r="F379" s="158"/>
      <c r="G379" s="158"/>
      <c r="H379" s="158"/>
      <c r="I379" s="158"/>
      <c r="L379" s="20"/>
      <c r="M379" s="20"/>
      <c r="N379" s="20"/>
      <c r="O379" s="20"/>
      <c r="P379" s="20"/>
      <c r="Q379" s="20"/>
    </row>
    <row r="380" spans="1:17" s="4" customFormat="1" ht="30">
      <c r="A380" s="6"/>
      <c r="B380" s="76"/>
      <c r="D380" s="158"/>
      <c r="E380" s="158"/>
      <c r="F380" s="158"/>
      <c r="G380" s="158"/>
      <c r="H380" s="158"/>
      <c r="I380" s="158"/>
      <c r="L380" s="20"/>
      <c r="M380" s="20"/>
      <c r="N380" s="20"/>
      <c r="O380" s="20"/>
      <c r="P380" s="20"/>
      <c r="Q380" s="20"/>
    </row>
    <row r="381" spans="1:17" s="4" customFormat="1" ht="30">
      <c r="A381" s="6"/>
      <c r="B381" s="76"/>
      <c r="D381" s="158"/>
      <c r="E381" s="158"/>
      <c r="F381" s="158"/>
      <c r="G381" s="158"/>
      <c r="H381" s="158"/>
      <c r="I381" s="158"/>
      <c r="L381" s="20"/>
      <c r="M381" s="20"/>
      <c r="N381" s="20"/>
      <c r="O381" s="20"/>
      <c r="P381" s="20"/>
      <c r="Q381" s="20"/>
    </row>
    <row r="382" spans="1:17" s="4" customFormat="1" ht="30">
      <c r="A382" s="6"/>
      <c r="B382" s="76"/>
      <c r="D382" s="158"/>
      <c r="E382" s="158"/>
      <c r="F382" s="158"/>
      <c r="G382" s="158"/>
      <c r="H382" s="158"/>
      <c r="I382" s="158"/>
      <c r="L382" s="20"/>
      <c r="M382" s="20"/>
      <c r="N382" s="20"/>
      <c r="O382" s="20"/>
      <c r="P382" s="20"/>
      <c r="Q382" s="20"/>
    </row>
    <row r="383" spans="1:17" s="4" customFormat="1" ht="30">
      <c r="A383" s="6"/>
      <c r="B383" s="76"/>
      <c r="D383" s="158"/>
      <c r="E383" s="158"/>
      <c r="F383" s="158"/>
      <c r="G383" s="158"/>
      <c r="H383" s="158"/>
      <c r="I383" s="158"/>
      <c r="L383" s="20"/>
      <c r="M383" s="20"/>
      <c r="N383" s="20"/>
      <c r="O383" s="20"/>
      <c r="P383" s="20"/>
      <c r="Q383" s="20"/>
    </row>
    <row r="384" spans="1:17" s="4" customFormat="1" ht="30">
      <c r="A384" s="6"/>
      <c r="B384" s="76"/>
      <c r="D384" s="158"/>
      <c r="E384" s="158"/>
      <c r="F384" s="158"/>
      <c r="G384" s="158"/>
      <c r="H384" s="158"/>
      <c r="I384" s="158"/>
      <c r="L384" s="20"/>
      <c r="M384" s="20"/>
      <c r="N384" s="20"/>
      <c r="O384" s="20"/>
      <c r="P384" s="20"/>
      <c r="Q384" s="20"/>
    </row>
    <row r="385" spans="1:17" s="4" customFormat="1" ht="30">
      <c r="A385" s="6"/>
      <c r="B385" s="76"/>
      <c r="D385" s="158"/>
      <c r="E385" s="158"/>
      <c r="F385" s="158"/>
      <c r="G385" s="158"/>
      <c r="H385" s="158"/>
      <c r="I385" s="158"/>
      <c r="L385" s="20"/>
      <c r="M385" s="20"/>
      <c r="N385" s="20"/>
      <c r="O385" s="20"/>
      <c r="P385" s="20"/>
      <c r="Q385" s="20"/>
    </row>
    <row r="386" spans="1:17" s="4" customFormat="1" ht="30">
      <c r="A386" s="6"/>
      <c r="B386" s="76"/>
      <c r="D386" s="158"/>
      <c r="E386" s="158"/>
      <c r="F386" s="158"/>
      <c r="G386" s="158"/>
      <c r="H386" s="158"/>
      <c r="I386" s="158"/>
      <c r="L386" s="20"/>
      <c r="M386" s="20"/>
      <c r="N386" s="20"/>
      <c r="O386" s="20"/>
      <c r="P386" s="20"/>
      <c r="Q386" s="20"/>
    </row>
    <row r="387" spans="1:17" s="4" customFormat="1" ht="30">
      <c r="A387" s="6"/>
      <c r="B387" s="76"/>
      <c r="D387" s="158"/>
      <c r="E387" s="158"/>
      <c r="F387" s="158"/>
      <c r="G387" s="158"/>
      <c r="H387" s="158"/>
      <c r="I387" s="158"/>
      <c r="L387" s="20"/>
      <c r="M387" s="20"/>
      <c r="N387" s="20"/>
      <c r="O387" s="20"/>
      <c r="P387" s="20"/>
      <c r="Q387" s="20"/>
    </row>
    <row r="388" spans="1:17" s="4" customFormat="1" ht="30">
      <c r="A388" s="6"/>
      <c r="B388" s="76"/>
      <c r="D388" s="158"/>
      <c r="E388" s="158"/>
      <c r="F388" s="158"/>
      <c r="G388" s="158"/>
      <c r="H388" s="158"/>
      <c r="I388" s="158"/>
      <c r="L388" s="20"/>
      <c r="M388" s="20"/>
      <c r="N388" s="20"/>
      <c r="O388" s="20"/>
      <c r="P388" s="20"/>
      <c r="Q388" s="20"/>
    </row>
    <row r="389" spans="1:17" s="4" customFormat="1" ht="30">
      <c r="A389" s="6"/>
      <c r="B389" s="76"/>
      <c r="D389" s="158"/>
      <c r="E389" s="158"/>
      <c r="F389" s="158"/>
      <c r="G389" s="158"/>
      <c r="H389" s="158"/>
      <c r="I389" s="158"/>
      <c r="L389" s="20"/>
      <c r="M389" s="20"/>
      <c r="N389" s="20"/>
      <c r="O389" s="20"/>
      <c r="P389" s="20"/>
      <c r="Q389" s="20"/>
    </row>
    <row r="390" spans="1:17" s="4" customFormat="1" ht="30">
      <c r="A390" s="6"/>
      <c r="B390" s="76"/>
      <c r="D390" s="158"/>
      <c r="E390" s="158"/>
      <c r="F390" s="158"/>
      <c r="G390" s="158"/>
      <c r="H390" s="158"/>
      <c r="I390" s="158"/>
      <c r="L390" s="20"/>
      <c r="M390" s="20"/>
      <c r="N390" s="20"/>
      <c r="O390" s="20"/>
      <c r="P390" s="20"/>
      <c r="Q390" s="20"/>
    </row>
    <row r="391" spans="1:17" s="4" customFormat="1" ht="30">
      <c r="A391" s="6"/>
      <c r="B391" s="76"/>
      <c r="D391" s="158"/>
      <c r="E391" s="158"/>
      <c r="F391" s="158"/>
      <c r="G391" s="158"/>
      <c r="H391" s="158"/>
      <c r="I391" s="158"/>
      <c r="L391" s="20"/>
      <c r="M391" s="20"/>
      <c r="N391" s="20"/>
      <c r="O391" s="20"/>
      <c r="P391" s="20"/>
      <c r="Q391" s="20"/>
    </row>
    <row r="392" spans="1:17" s="4" customFormat="1" ht="30">
      <c r="A392" s="6"/>
      <c r="B392" s="76"/>
      <c r="D392" s="158"/>
      <c r="E392" s="158"/>
      <c r="F392" s="158"/>
      <c r="G392" s="158"/>
      <c r="H392" s="158"/>
      <c r="I392" s="158"/>
      <c r="L392" s="20"/>
      <c r="M392" s="20"/>
      <c r="N392" s="20"/>
      <c r="O392" s="20"/>
      <c r="P392" s="20"/>
      <c r="Q392" s="20"/>
    </row>
    <row r="393" spans="1:17" s="4" customFormat="1" ht="30">
      <c r="A393" s="6"/>
      <c r="B393" s="76"/>
      <c r="D393" s="158"/>
      <c r="E393" s="158"/>
      <c r="F393" s="158"/>
      <c r="G393" s="158"/>
      <c r="H393" s="158"/>
      <c r="I393" s="158"/>
      <c r="L393" s="20"/>
      <c r="M393" s="20"/>
      <c r="N393" s="20"/>
      <c r="O393" s="20"/>
      <c r="P393" s="20"/>
      <c r="Q393" s="20"/>
    </row>
    <row r="394" spans="1:17" s="4" customFormat="1" ht="30">
      <c r="A394" s="6"/>
      <c r="B394" s="76"/>
      <c r="D394" s="158"/>
      <c r="E394" s="158"/>
      <c r="F394" s="158"/>
      <c r="G394" s="158"/>
      <c r="H394" s="158"/>
      <c r="I394" s="158"/>
      <c r="L394" s="20"/>
      <c r="M394" s="20"/>
      <c r="N394" s="20"/>
      <c r="O394" s="20"/>
      <c r="P394" s="20"/>
      <c r="Q394" s="20"/>
    </row>
    <row r="395" spans="1:17" s="4" customFormat="1" ht="30">
      <c r="A395" s="6"/>
      <c r="B395" s="76"/>
      <c r="D395" s="158"/>
      <c r="E395" s="158"/>
      <c r="F395" s="158"/>
      <c r="G395" s="158"/>
      <c r="H395" s="158"/>
      <c r="I395" s="158"/>
      <c r="L395" s="20"/>
      <c r="M395" s="20"/>
      <c r="N395" s="20"/>
      <c r="O395" s="20"/>
      <c r="P395" s="20"/>
      <c r="Q395" s="20"/>
    </row>
    <row r="396" spans="1:17" s="4" customFormat="1" ht="30">
      <c r="A396" s="6"/>
      <c r="B396" s="76"/>
      <c r="D396" s="158"/>
      <c r="E396" s="158"/>
      <c r="F396" s="158"/>
      <c r="G396" s="158"/>
      <c r="H396" s="158"/>
      <c r="I396" s="158"/>
      <c r="L396" s="20"/>
      <c r="M396" s="20"/>
      <c r="N396" s="20"/>
      <c r="O396" s="20"/>
      <c r="P396" s="20"/>
      <c r="Q396" s="20"/>
    </row>
    <row r="397" spans="1:17" s="4" customFormat="1" ht="30">
      <c r="A397" s="6"/>
      <c r="B397" s="76"/>
      <c r="D397" s="158"/>
      <c r="E397" s="158"/>
      <c r="F397" s="158"/>
      <c r="G397" s="158"/>
      <c r="H397" s="158"/>
      <c r="I397" s="158"/>
      <c r="L397" s="20"/>
      <c r="M397" s="20"/>
      <c r="N397" s="20"/>
      <c r="O397" s="20"/>
      <c r="P397" s="20"/>
      <c r="Q397" s="20"/>
    </row>
    <row r="398" spans="1:17" s="4" customFormat="1" ht="30">
      <c r="A398" s="6"/>
      <c r="B398" s="76"/>
      <c r="D398" s="158"/>
      <c r="E398" s="158"/>
      <c r="F398" s="158"/>
      <c r="G398" s="158"/>
      <c r="H398" s="158"/>
      <c r="I398" s="158"/>
      <c r="L398" s="20"/>
      <c r="M398" s="20"/>
      <c r="N398" s="20"/>
      <c r="O398" s="20"/>
      <c r="P398" s="20"/>
      <c r="Q398" s="20"/>
    </row>
    <row r="399" spans="1:17" s="4" customFormat="1" ht="30">
      <c r="A399" s="6"/>
      <c r="B399" s="76"/>
      <c r="D399" s="158"/>
      <c r="E399" s="158"/>
      <c r="F399" s="158"/>
      <c r="G399" s="158"/>
      <c r="H399" s="158"/>
      <c r="I399" s="158"/>
      <c r="L399" s="20"/>
      <c r="M399" s="20"/>
      <c r="N399" s="20"/>
      <c r="O399" s="20"/>
      <c r="P399" s="20"/>
      <c r="Q399" s="20"/>
    </row>
    <row r="400" spans="1:17" s="4" customFormat="1" ht="30">
      <c r="A400" s="6"/>
      <c r="B400" s="76"/>
      <c r="D400" s="158"/>
      <c r="E400" s="158"/>
      <c r="F400" s="158"/>
      <c r="G400" s="158"/>
      <c r="H400" s="158"/>
      <c r="I400" s="158"/>
      <c r="L400" s="20"/>
      <c r="M400" s="20"/>
      <c r="N400" s="20"/>
      <c r="O400" s="20"/>
      <c r="P400" s="20"/>
      <c r="Q400" s="20"/>
    </row>
    <row r="401" spans="1:17" s="4" customFormat="1" ht="30">
      <c r="A401" s="6"/>
      <c r="B401" s="76"/>
      <c r="D401" s="158"/>
      <c r="E401" s="158"/>
      <c r="F401" s="158"/>
      <c r="G401" s="158"/>
      <c r="H401" s="158"/>
      <c r="I401" s="158"/>
      <c r="L401" s="20"/>
      <c r="M401" s="20"/>
      <c r="N401" s="20"/>
      <c r="O401" s="20"/>
      <c r="P401" s="20"/>
      <c r="Q401" s="20"/>
    </row>
    <row r="402" spans="1:17" s="4" customFormat="1" ht="30">
      <c r="A402" s="6"/>
      <c r="B402" s="76"/>
      <c r="D402" s="158"/>
      <c r="E402" s="158"/>
      <c r="F402" s="158"/>
      <c r="G402" s="158"/>
      <c r="H402" s="158"/>
      <c r="I402" s="158"/>
      <c r="L402" s="20"/>
      <c r="M402" s="20"/>
      <c r="N402" s="20"/>
      <c r="O402" s="20"/>
      <c r="P402" s="20"/>
      <c r="Q402" s="20"/>
    </row>
    <row r="403" spans="1:17" s="4" customFormat="1" ht="30">
      <c r="A403" s="6"/>
      <c r="B403" s="76"/>
      <c r="D403" s="158"/>
      <c r="E403" s="158"/>
      <c r="F403" s="158"/>
      <c r="G403" s="158"/>
      <c r="H403" s="158"/>
      <c r="I403" s="158"/>
      <c r="L403" s="20"/>
      <c r="M403" s="20"/>
      <c r="N403" s="20"/>
      <c r="O403" s="20"/>
      <c r="P403" s="20"/>
      <c r="Q403" s="20"/>
    </row>
    <row r="404" spans="1:17" s="4" customFormat="1" ht="30">
      <c r="A404" s="6"/>
      <c r="B404" s="76"/>
      <c r="D404" s="158"/>
      <c r="E404" s="158"/>
      <c r="F404" s="158"/>
      <c r="G404" s="158"/>
      <c r="H404" s="158"/>
      <c r="I404" s="158"/>
      <c r="L404" s="20"/>
      <c r="M404" s="20"/>
      <c r="N404" s="20"/>
      <c r="O404" s="20"/>
      <c r="P404" s="20"/>
      <c r="Q404" s="20"/>
    </row>
    <row r="405" spans="1:17" s="4" customFormat="1" ht="30">
      <c r="A405" s="6"/>
      <c r="B405" s="76"/>
      <c r="D405" s="158"/>
      <c r="E405" s="158"/>
      <c r="F405" s="158"/>
      <c r="G405" s="158"/>
      <c r="H405" s="158"/>
      <c r="I405" s="158"/>
      <c r="L405" s="20"/>
      <c r="M405" s="20"/>
      <c r="N405" s="20"/>
      <c r="O405" s="20"/>
      <c r="P405" s="20"/>
      <c r="Q405" s="20"/>
    </row>
    <row r="406" spans="1:17" s="4" customFormat="1" ht="30">
      <c r="A406" s="6"/>
      <c r="B406" s="76"/>
      <c r="D406" s="158"/>
      <c r="E406" s="158"/>
      <c r="F406" s="158"/>
      <c r="G406" s="158"/>
      <c r="H406" s="158"/>
      <c r="I406" s="158"/>
      <c r="L406" s="20"/>
      <c r="M406" s="20"/>
      <c r="N406" s="20"/>
      <c r="O406" s="20"/>
      <c r="P406" s="20"/>
      <c r="Q406" s="20"/>
    </row>
    <row r="407" spans="1:17" s="4" customFormat="1" ht="30">
      <c r="A407" s="6"/>
      <c r="B407" s="76"/>
      <c r="D407" s="158"/>
      <c r="E407" s="158"/>
      <c r="F407" s="158"/>
      <c r="G407" s="158"/>
      <c r="H407" s="158"/>
      <c r="I407" s="158"/>
      <c r="L407" s="20"/>
      <c r="M407" s="20"/>
      <c r="N407" s="20"/>
      <c r="O407" s="20"/>
      <c r="P407" s="20"/>
      <c r="Q407" s="20"/>
    </row>
    <row r="408" spans="1:17" s="4" customFormat="1" ht="30">
      <c r="A408" s="6"/>
      <c r="B408" s="76"/>
      <c r="D408" s="158"/>
      <c r="E408" s="158"/>
      <c r="F408" s="158"/>
      <c r="G408" s="158"/>
      <c r="H408" s="158"/>
      <c r="I408" s="158"/>
      <c r="L408" s="20"/>
      <c r="M408" s="20"/>
      <c r="N408" s="20"/>
      <c r="O408" s="20"/>
      <c r="P408" s="20"/>
      <c r="Q408" s="20"/>
    </row>
    <row r="409" spans="1:17" s="4" customFormat="1" ht="30">
      <c r="A409" s="6"/>
      <c r="B409" s="76"/>
      <c r="D409" s="158"/>
      <c r="E409" s="158"/>
      <c r="F409" s="158"/>
      <c r="G409" s="158"/>
      <c r="H409" s="158"/>
      <c r="I409" s="158"/>
      <c r="L409" s="20"/>
      <c r="M409" s="20"/>
      <c r="N409" s="20"/>
      <c r="O409" s="20"/>
      <c r="P409" s="20"/>
      <c r="Q409" s="20"/>
    </row>
    <row r="410" spans="1:17" s="4" customFormat="1" ht="30">
      <c r="A410" s="6"/>
      <c r="B410" s="76"/>
      <c r="D410" s="158"/>
      <c r="E410" s="158"/>
      <c r="F410" s="158"/>
      <c r="G410" s="158"/>
      <c r="H410" s="158"/>
      <c r="I410" s="158"/>
      <c r="L410" s="20"/>
      <c r="M410" s="20"/>
      <c r="N410" s="20"/>
      <c r="O410" s="20"/>
      <c r="P410" s="20"/>
      <c r="Q410" s="20"/>
    </row>
    <row r="411" spans="1:17" s="4" customFormat="1" ht="30">
      <c r="A411" s="6"/>
      <c r="B411" s="76"/>
      <c r="D411" s="158"/>
      <c r="E411" s="158"/>
      <c r="F411" s="158"/>
      <c r="G411" s="158"/>
      <c r="H411" s="158"/>
      <c r="I411" s="158"/>
      <c r="L411" s="20"/>
      <c r="M411" s="20"/>
      <c r="N411" s="20"/>
      <c r="O411" s="20"/>
      <c r="P411" s="20"/>
      <c r="Q411" s="20"/>
    </row>
    <row r="412" spans="1:17" s="4" customFormat="1" ht="30">
      <c r="A412" s="6"/>
      <c r="B412" s="76"/>
      <c r="D412" s="158"/>
      <c r="E412" s="158"/>
      <c r="F412" s="158"/>
      <c r="G412" s="158"/>
      <c r="H412" s="158"/>
      <c r="I412" s="158"/>
      <c r="L412" s="20"/>
      <c r="M412" s="20"/>
      <c r="N412" s="20"/>
      <c r="O412" s="20"/>
      <c r="P412" s="20"/>
      <c r="Q412" s="20"/>
    </row>
    <row r="413" spans="1:17" s="4" customFormat="1" ht="30">
      <c r="A413" s="6"/>
      <c r="B413" s="76"/>
      <c r="D413" s="158"/>
      <c r="E413" s="158"/>
      <c r="F413" s="158"/>
      <c r="G413" s="158"/>
      <c r="H413" s="158"/>
      <c r="I413" s="158"/>
      <c r="L413" s="20"/>
      <c r="M413" s="20"/>
      <c r="N413" s="20"/>
      <c r="O413" s="20"/>
      <c r="P413" s="20"/>
      <c r="Q413" s="20"/>
    </row>
    <row r="414" spans="1:17" s="4" customFormat="1" ht="30">
      <c r="A414" s="6"/>
      <c r="B414" s="76"/>
      <c r="D414" s="158"/>
      <c r="E414" s="158"/>
      <c r="F414" s="158"/>
      <c r="G414" s="158"/>
      <c r="H414" s="158"/>
      <c r="I414" s="158"/>
      <c r="L414" s="20"/>
      <c r="M414" s="20"/>
      <c r="N414" s="20"/>
      <c r="O414" s="20"/>
      <c r="P414" s="20"/>
      <c r="Q414" s="20"/>
    </row>
    <row r="415" spans="1:17" s="4" customFormat="1" ht="30">
      <c r="A415" s="6"/>
      <c r="B415" s="76"/>
      <c r="D415" s="158"/>
      <c r="E415" s="158"/>
      <c r="F415" s="158"/>
      <c r="G415" s="158"/>
      <c r="H415" s="158"/>
      <c r="I415" s="158"/>
      <c r="L415" s="20"/>
      <c r="M415" s="20"/>
      <c r="N415" s="20"/>
      <c r="O415" s="20"/>
      <c r="P415" s="20"/>
      <c r="Q415" s="20"/>
    </row>
    <row r="416" spans="1:17" s="4" customFormat="1" ht="30">
      <c r="A416" s="6"/>
      <c r="B416" s="76"/>
      <c r="D416" s="158"/>
      <c r="E416" s="158"/>
      <c r="F416" s="158"/>
      <c r="G416" s="158"/>
      <c r="H416" s="158"/>
      <c r="I416" s="158"/>
      <c r="L416" s="20"/>
      <c r="M416" s="20"/>
      <c r="N416" s="20"/>
      <c r="O416" s="20"/>
      <c r="P416" s="20"/>
      <c r="Q416" s="20"/>
    </row>
    <row r="417" spans="1:17" s="4" customFormat="1" ht="30">
      <c r="A417" s="6"/>
      <c r="B417" s="76"/>
      <c r="D417" s="158"/>
      <c r="E417" s="158"/>
      <c r="F417" s="158"/>
      <c r="G417" s="158"/>
      <c r="H417" s="158"/>
      <c r="I417" s="158"/>
      <c r="L417" s="20"/>
      <c r="M417" s="20"/>
      <c r="N417" s="20"/>
      <c r="O417" s="20"/>
      <c r="P417" s="20"/>
      <c r="Q417" s="20"/>
    </row>
    <row r="418" spans="1:17" s="4" customFormat="1" ht="30">
      <c r="A418" s="6"/>
      <c r="B418" s="76"/>
      <c r="D418" s="158"/>
      <c r="E418" s="158"/>
      <c r="F418" s="158"/>
      <c r="G418" s="158"/>
      <c r="H418" s="158"/>
      <c r="I418" s="158"/>
      <c r="L418" s="20"/>
      <c r="M418" s="20"/>
      <c r="N418" s="20"/>
      <c r="O418" s="20"/>
      <c r="P418" s="20"/>
      <c r="Q418" s="20"/>
    </row>
    <row r="419" spans="1:17" s="4" customFormat="1" ht="30">
      <c r="A419" s="6"/>
      <c r="B419" s="76"/>
      <c r="D419" s="158"/>
      <c r="E419" s="158"/>
      <c r="F419" s="158"/>
      <c r="G419" s="158"/>
      <c r="H419" s="158"/>
      <c r="I419" s="158"/>
      <c r="L419" s="20"/>
      <c r="M419" s="20"/>
      <c r="N419" s="20"/>
      <c r="O419" s="20"/>
      <c r="P419" s="20"/>
      <c r="Q419" s="20"/>
    </row>
    <row r="420" spans="1:17" s="4" customFormat="1" ht="30">
      <c r="A420" s="6"/>
      <c r="B420" s="76"/>
      <c r="D420" s="158"/>
      <c r="E420" s="158"/>
      <c r="F420" s="158"/>
      <c r="G420" s="158"/>
      <c r="H420" s="158"/>
      <c r="I420" s="158"/>
      <c r="L420" s="20"/>
      <c r="M420" s="20"/>
      <c r="N420" s="20"/>
      <c r="O420" s="20"/>
      <c r="P420" s="20"/>
      <c r="Q420" s="20"/>
    </row>
    <row r="421" spans="1:17" s="4" customFormat="1" ht="30">
      <c r="A421" s="6"/>
      <c r="B421" s="76"/>
      <c r="D421" s="158"/>
      <c r="E421" s="158"/>
      <c r="F421" s="158"/>
      <c r="G421" s="158"/>
      <c r="H421" s="158"/>
      <c r="I421" s="158"/>
      <c r="L421" s="20"/>
      <c r="M421" s="20"/>
      <c r="N421" s="20"/>
      <c r="O421" s="20"/>
      <c r="P421" s="20"/>
      <c r="Q421" s="20"/>
    </row>
    <row r="422" spans="1:17" s="4" customFormat="1" ht="30">
      <c r="A422" s="6"/>
      <c r="B422" s="76"/>
      <c r="D422" s="158"/>
      <c r="E422" s="158"/>
      <c r="F422" s="158"/>
      <c r="G422" s="158"/>
      <c r="H422" s="158"/>
      <c r="I422" s="158"/>
      <c r="L422" s="20"/>
      <c r="M422" s="20"/>
      <c r="N422" s="20"/>
      <c r="O422" s="20"/>
      <c r="P422" s="20"/>
      <c r="Q422" s="20"/>
    </row>
    <row r="423" spans="1:17" s="4" customFormat="1" ht="30">
      <c r="A423" s="6"/>
      <c r="B423" s="76"/>
      <c r="D423" s="158"/>
      <c r="E423" s="158"/>
      <c r="F423" s="158"/>
      <c r="G423" s="158"/>
      <c r="H423" s="158"/>
      <c r="I423" s="158"/>
      <c r="L423" s="20"/>
      <c r="M423" s="20"/>
      <c r="N423" s="20"/>
      <c r="O423" s="20"/>
      <c r="P423" s="20"/>
      <c r="Q423" s="20"/>
    </row>
    <row r="424" spans="1:17" s="4" customFormat="1" ht="30">
      <c r="A424" s="6"/>
      <c r="B424" s="76"/>
      <c r="D424" s="158"/>
      <c r="E424" s="158"/>
      <c r="F424" s="158"/>
      <c r="G424" s="158"/>
      <c r="H424" s="158"/>
      <c r="I424" s="158"/>
      <c r="L424" s="20"/>
      <c r="M424" s="20"/>
      <c r="N424" s="20"/>
      <c r="O424" s="20"/>
      <c r="P424" s="20"/>
      <c r="Q424" s="20"/>
    </row>
    <row r="425" spans="1:17" s="4" customFormat="1" ht="30">
      <c r="A425" s="6"/>
      <c r="B425" s="76"/>
      <c r="D425" s="158"/>
      <c r="E425" s="158"/>
      <c r="F425" s="158"/>
      <c r="G425" s="158"/>
      <c r="H425" s="158"/>
      <c r="I425" s="158"/>
      <c r="L425" s="20"/>
      <c r="M425" s="20"/>
      <c r="N425" s="20"/>
      <c r="O425" s="20"/>
      <c r="P425" s="20"/>
      <c r="Q425" s="20"/>
    </row>
    <row r="426" spans="1:17" s="4" customFormat="1" ht="30">
      <c r="A426" s="6"/>
      <c r="B426" s="76"/>
      <c r="D426" s="158"/>
      <c r="E426" s="158"/>
      <c r="F426" s="158"/>
      <c r="G426" s="158"/>
      <c r="H426" s="158"/>
      <c r="I426" s="158"/>
      <c r="L426" s="20"/>
      <c r="M426" s="20"/>
      <c r="N426" s="20"/>
      <c r="O426" s="20"/>
      <c r="P426" s="20"/>
      <c r="Q426" s="20"/>
    </row>
    <row r="427" spans="1:17" s="4" customFormat="1" ht="30">
      <c r="A427" s="6"/>
      <c r="B427" s="76"/>
      <c r="D427" s="158"/>
      <c r="E427" s="158"/>
      <c r="F427" s="158"/>
      <c r="G427" s="158"/>
      <c r="H427" s="158"/>
      <c r="I427" s="158"/>
      <c r="L427" s="20"/>
      <c r="M427" s="20"/>
      <c r="N427" s="20"/>
      <c r="O427" s="20"/>
      <c r="P427" s="20"/>
      <c r="Q427" s="20"/>
    </row>
    <row r="428" spans="1:17" s="4" customFormat="1" ht="30">
      <c r="A428" s="6"/>
      <c r="B428" s="76"/>
      <c r="D428" s="158"/>
      <c r="E428" s="158"/>
      <c r="F428" s="158"/>
      <c r="G428" s="158"/>
      <c r="H428" s="158"/>
      <c r="I428" s="158"/>
      <c r="L428" s="20"/>
      <c r="M428" s="20"/>
      <c r="N428" s="20"/>
      <c r="O428" s="20"/>
      <c r="P428" s="20"/>
      <c r="Q428" s="20"/>
    </row>
    <row r="429" spans="1:17" s="4" customFormat="1" ht="30">
      <c r="A429" s="6"/>
      <c r="B429" s="76"/>
      <c r="D429" s="158"/>
      <c r="E429" s="158"/>
      <c r="F429" s="158"/>
      <c r="G429" s="158"/>
      <c r="H429" s="158"/>
      <c r="I429" s="158"/>
      <c r="L429" s="20"/>
      <c r="M429" s="20"/>
      <c r="N429" s="20"/>
      <c r="O429" s="20"/>
      <c r="P429" s="20"/>
      <c r="Q429" s="20"/>
    </row>
    <row r="430" spans="1:17" s="4" customFormat="1" ht="30">
      <c r="A430" s="6"/>
      <c r="B430" s="76"/>
      <c r="D430" s="158"/>
      <c r="E430" s="158"/>
      <c r="F430" s="158"/>
      <c r="G430" s="158"/>
      <c r="H430" s="158"/>
      <c r="I430" s="158"/>
      <c r="L430" s="20"/>
      <c r="M430" s="20"/>
      <c r="N430" s="20"/>
      <c r="O430" s="20"/>
      <c r="P430" s="20"/>
      <c r="Q430" s="20"/>
    </row>
    <row r="431" spans="1:17" s="4" customFormat="1" ht="30">
      <c r="A431" s="6"/>
      <c r="B431" s="76"/>
      <c r="D431" s="158"/>
      <c r="E431" s="158"/>
      <c r="F431" s="158"/>
      <c r="G431" s="158"/>
      <c r="H431" s="158"/>
      <c r="I431" s="158"/>
      <c r="L431" s="20"/>
      <c r="M431" s="20"/>
      <c r="N431" s="20"/>
      <c r="O431" s="20"/>
      <c r="P431" s="20"/>
      <c r="Q431" s="20"/>
    </row>
    <row r="432" spans="1:17" s="4" customFormat="1" ht="30">
      <c r="A432" s="6"/>
      <c r="B432" s="76"/>
      <c r="D432" s="158"/>
      <c r="E432" s="158"/>
      <c r="F432" s="158"/>
      <c r="G432" s="158"/>
      <c r="H432" s="158"/>
      <c r="I432" s="158"/>
      <c r="L432" s="20"/>
      <c r="M432" s="20"/>
      <c r="N432" s="20"/>
      <c r="O432" s="20"/>
      <c r="P432" s="20"/>
      <c r="Q432" s="20"/>
    </row>
    <row r="433" spans="1:17" s="4" customFormat="1" ht="30">
      <c r="A433" s="6"/>
      <c r="B433" s="76"/>
      <c r="D433" s="158"/>
      <c r="E433" s="158"/>
      <c r="F433" s="158"/>
      <c r="G433" s="158"/>
      <c r="H433" s="158"/>
      <c r="I433" s="158"/>
      <c r="L433" s="20"/>
      <c r="M433" s="20"/>
      <c r="N433" s="20"/>
      <c r="O433" s="20"/>
      <c r="P433" s="20"/>
      <c r="Q433" s="20"/>
    </row>
    <row r="434" spans="1:17" s="4" customFormat="1" ht="30">
      <c r="A434" s="6"/>
      <c r="B434" s="76"/>
      <c r="D434" s="158"/>
      <c r="E434" s="158"/>
      <c r="F434" s="158"/>
      <c r="G434" s="158"/>
      <c r="H434" s="158"/>
      <c r="I434" s="158"/>
      <c r="L434" s="20"/>
      <c r="M434" s="20"/>
      <c r="N434" s="20"/>
      <c r="O434" s="20"/>
      <c r="P434" s="20"/>
      <c r="Q434" s="20"/>
    </row>
    <row r="435" spans="1:17" s="4" customFormat="1" ht="30">
      <c r="A435" s="6"/>
      <c r="B435" s="76"/>
      <c r="D435" s="158"/>
      <c r="E435" s="158"/>
      <c r="F435" s="158"/>
      <c r="G435" s="158"/>
      <c r="H435" s="158"/>
      <c r="I435" s="158"/>
      <c r="L435" s="20"/>
      <c r="M435" s="20"/>
      <c r="N435" s="20"/>
      <c r="O435" s="20"/>
      <c r="P435" s="20"/>
      <c r="Q435" s="20"/>
    </row>
    <row r="436" spans="1:17" s="4" customFormat="1" ht="30">
      <c r="A436" s="6"/>
      <c r="B436" s="76"/>
      <c r="D436" s="158"/>
      <c r="E436" s="158"/>
      <c r="F436" s="158"/>
      <c r="G436" s="158"/>
      <c r="H436" s="158"/>
      <c r="I436" s="158"/>
      <c r="L436" s="20"/>
      <c r="M436" s="20"/>
      <c r="N436" s="20"/>
      <c r="O436" s="20"/>
      <c r="P436" s="20"/>
      <c r="Q436" s="20"/>
    </row>
    <row r="437" spans="1:17" s="4" customFormat="1" ht="30">
      <c r="A437" s="6"/>
      <c r="B437" s="76"/>
      <c r="D437" s="158"/>
      <c r="E437" s="158"/>
      <c r="F437" s="158"/>
      <c r="G437" s="158"/>
      <c r="H437" s="158"/>
      <c r="I437" s="158"/>
      <c r="L437" s="20"/>
      <c r="M437" s="20"/>
      <c r="N437" s="20"/>
      <c r="O437" s="20"/>
      <c r="P437" s="20"/>
      <c r="Q437" s="20"/>
    </row>
    <row r="438" spans="1:17" s="4" customFormat="1" ht="30">
      <c r="A438" s="6"/>
      <c r="B438" s="76"/>
      <c r="D438" s="158"/>
      <c r="E438" s="158"/>
      <c r="F438" s="158"/>
      <c r="G438" s="158"/>
      <c r="H438" s="158"/>
      <c r="I438" s="158"/>
      <c r="L438" s="20"/>
      <c r="M438" s="20"/>
      <c r="N438" s="20"/>
      <c r="O438" s="20"/>
      <c r="P438" s="20"/>
      <c r="Q438" s="20"/>
    </row>
    <row r="439" spans="1:17" s="4" customFormat="1" ht="30">
      <c r="A439" s="6"/>
      <c r="B439" s="76"/>
      <c r="D439" s="158"/>
      <c r="E439" s="158"/>
      <c r="F439" s="158"/>
      <c r="G439" s="158"/>
      <c r="H439" s="158"/>
      <c r="I439" s="158"/>
      <c r="L439" s="20"/>
      <c r="M439" s="20"/>
      <c r="N439" s="20"/>
      <c r="O439" s="20"/>
      <c r="P439" s="20"/>
      <c r="Q439" s="20"/>
    </row>
    <row r="440" spans="1:17" s="4" customFormat="1" ht="30">
      <c r="A440" s="6"/>
      <c r="B440" s="76"/>
      <c r="D440" s="158"/>
      <c r="E440" s="158"/>
      <c r="F440" s="158"/>
      <c r="G440" s="158"/>
      <c r="H440" s="158"/>
      <c r="I440" s="158"/>
      <c r="L440" s="20"/>
      <c r="M440" s="20"/>
      <c r="N440" s="20"/>
      <c r="O440" s="20"/>
      <c r="P440" s="20"/>
      <c r="Q440" s="20"/>
    </row>
    <row r="441" spans="1:17" s="4" customFormat="1" ht="30">
      <c r="A441" s="6"/>
      <c r="B441" s="76"/>
      <c r="D441" s="158"/>
      <c r="E441" s="158"/>
      <c r="F441" s="158"/>
      <c r="G441" s="158"/>
      <c r="H441" s="158"/>
      <c r="I441" s="158"/>
      <c r="L441" s="20"/>
      <c r="M441" s="20"/>
      <c r="N441" s="20"/>
      <c r="O441" s="20"/>
      <c r="P441" s="20"/>
      <c r="Q441" s="20"/>
    </row>
    <row r="442" spans="1:17" s="4" customFormat="1" ht="30">
      <c r="A442" s="6"/>
      <c r="B442" s="76"/>
      <c r="D442" s="158"/>
      <c r="E442" s="158"/>
      <c r="F442" s="158"/>
      <c r="G442" s="158"/>
      <c r="H442" s="158"/>
      <c r="I442" s="158"/>
      <c r="L442" s="20"/>
      <c r="M442" s="20"/>
      <c r="N442" s="20"/>
      <c r="O442" s="20"/>
      <c r="P442" s="20"/>
      <c r="Q442" s="20"/>
    </row>
    <row r="443" spans="1:17" s="4" customFormat="1" ht="30">
      <c r="A443" s="6"/>
      <c r="B443" s="76"/>
      <c r="D443" s="158"/>
      <c r="E443" s="158"/>
      <c r="F443" s="158"/>
      <c r="G443" s="158"/>
      <c r="H443" s="158"/>
      <c r="I443" s="158"/>
      <c r="L443" s="20"/>
      <c r="M443" s="20"/>
      <c r="N443" s="20"/>
      <c r="O443" s="20"/>
      <c r="P443" s="20"/>
      <c r="Q443" s="20"/>
    </row>
    <row r="444" spans="1:17" s="4" customFormat="1" ht="30">
      <c r="A444" s="6"/>
      <c r="B444" s="76"/>
      <c r="D444" s="158"/>
      <c r="E444" s="158"/>
      <c r="F444" s="158"/>
      <c r="G444" s="158"/>
      <c r="H444" s="158"/>
      <c r="I444" s="158"/>
      <c r="L444" s="20"/>
      <c r="M444" s="20"/>
      <c r="N444" s="20"/>
      <c r="O444" s="20"/>
      <c r="P444" s="20"/>
      <c r="Q444" s="20"/>
    </row>
  </sheetData>
  <sheetProtection/>
  <mergeCells count="43">
    <mergeCell ref="K31:K32"/>
    <mergeCell ref="D237:F237"/>
    <mergeCell ref="H237:J237"/>
    <mergeCell ref="H239:J239"/>
    <mergeCell ref="H241:I241"/>
    <mergeCell ref="A29:J29"/>
    <mergeCell ref="A31:A32"/>
    <mergeCell ref="B31:B32"/>
    <mergeCell ref="C31:C32"/>
    <mergeCell ref="D31:D32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B20:H20"/>
    <mergeCell ref="I20:J20"/>
    <mergeCell ref="B21:H21"/>
    <mergeCell ref="I21:J21"/>
    <mergeCell ref="B22:H22"/>
    <mergeCell ref="B23:H23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G5:K5"/>
    <mergeCell ref="I8:J8"/>
    <mergeCell ref="I9:J9"/>
    <mergeCell ref="I10:J10"/>
    <mergeCell ref="I11:J11"/>
  </mergeCells>
  <printOptions/>
  <pageMargins left="0.4330708661417323" right="0" top="0" bottom="0" header="0" footer="0"/>
  <pageSetup fitToHeight="0" horizontalDpi="600" verticalDpi="600" orientation="landscape" paperSize="9" scale="59" r:id="rId1"/>
  <rowBreaks count="4" manualBreakCount="4">
    <brk id="35" max="11" man="1"/>
    <brk id="69" max="11" man="1"/>
    <brk id="173" max="11" man="1"/>
    <brk id="239" max="10" man="1"/>
  </rowBreaks>
  <colBreaks count="1" manualBreakCount="1">
    <brk id="11" max="3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9"/>
  <sheetViews>
    <sheetView view="pageBreakPreview" zoomScaleNormal="80" zoomScaleSheetLayoutView="100" workbookViewId="0" topLeftCell="D261">
      <selection activeCell="G268" sqref="G268"/>
    </sheetView>
  </sheetViews>
  <sheetFormatPr defaultColWidth="9.140625" defaultRowHeight="15"/>
  <cols>
    <col min="1" max="1" width="73.8515625" style="3" customWidth="1"/>
    <col min="2" max="2" width="9.421875" style="97" customWidth="1"/>
    <col min="3" max="3" width="14.7109375" style="4" customWidth="1"/>
    <col min="4" max="4" width="15.421875" style="158" customWidth="1"/>
    <col min="5" max="5" width="16.7109375" style="158" customWidth="1"/>
    <col min="6" max="6" width="16.8515625" style="158" customWidth="1"/>
    <col min="7" max="7" width="16.140625" style="158" customWidth="1"/>
    <col min="8" max="8" width="14.421875" style="158" customWidth="1"/>
    <col min="9" max="9" width="14.28125" style="158" customWidth="1"/>
    <col min="10" max="10" width="15.57421875" style="4" customWidth="1"/>
    <col min="11" max="11" width="19.421875" style="4" customWidth="1"/>
    <col min="12" max="12" width="9.140625" style="20" hidden="1" customWidth="1"/>
    <col min="13" max="13" width="16.8515625" style="20" customWidth="1"/>
    <col min="14" max="14" width="19.140625" style="20" customWidth="1"/>
    <col min="15" max="15" width="12.00390625" style="20" bestFit="1" customWidth="1"/>
    <col min="16" max="16" width="11.28125" style="20" bestFit="1" customWidth="1"/>
    <col min="17" max="17" width="12.00390625" style="20" bestFit="1" customWidth="1"/>
    <col min="18" max="16384" width="9.140625" style="20" customWidth="1"/>
  </cols>
  <sheetData>
    <row r="1" spans="1:11" s="1" customFormat="1" ht="46.5" customHeight="1">
      <c r="A1" s="1" t="s">
        <v>286</v>
      </c>
      <c r="B1" s="97"/>
      <c r="C1" s="2"/>
      <c r="D1" s="170"/>
      <c r="E1" s="170"/>
      <c r="F1" s="170"/>
      <c r="G1" s="310" t="s">
        <v>290</v>
      </c>
      <c r="H1" s="310"/>
      <c r="I1" s="310"/>
      <c r="J1" s="310"/>
      <c r="K1" s="310"/>
    </row>
    <row r="2" spans="2:11" s="11" customFormat="1" ht="20.25" customHeight="1">
      <c r="B2" s="98"/>
      <c r="C2" s="12"/>
      <c r="D2" s="131"/>
      <c r="E2" s="131"/>
      <c r="F2" s="131"/>
      <c r="G2" s="13"/>
      <c r="H2" s="13"/>
      <c r="I2" s="13"/>
      <c r="J2" s="13"/>
      <c r="K2" s="13"/>
    </row>
    <row r="3" spans="1:11" s="11" customFormat="1" ht="19.5">
      <c r="A3" s="44"/>
      <c r="B3" s="99"/>
      <c r="C3" s="45"/>
      <c r="D3" s="46"/>
      <c r="E3" s="46"/>
      <c r="F3" s="46"/>
      <c r="G3" s="304" t="s">
        <v>0</v>
      </c>
      <c r="H3" s="304"/>
      <c r="I3" s="304"/>
      <c r="J3" s="304"/>
      <c r="K3" s="44"/>
    </row>
    <row r="4" spans="1:11" s="11" customFormat="1" ht="24" customHeight="1">
      <c r="A4" s="44" t="s">
        <v>1</v>
      </c>
      <c r="B4" s="99"/>
      <c r="C4" s="45"/>
      <c r="D4" s="46"/>
      <c r="E4" s="46"/>
      <c r="F4" s="46"/>
      <c r="G4" s="304"/>
      <c r="H4" s="304"/>
      <c r="I4" s="304"/>
      <c r="J4" s="304"/>
      <c r="K4" s="44"/>
    </row>
    <row r="5" spans="1:11" s="11" customFormat="1" ht="24" customHeight="1">
      <c r="A5" s="44" t="s">
        <v>198</v>
      </c>
      <c r="B5" s="99"/>
      <c r="C5" s="45"/>
      <c r="D5" s="46"/>
      <c r="E5" s="46"/>
      <c r="F5" s="46"/>
      <c r="G5" s="311" t="s">
        <v>443</v>
      </c>
      <c r="H5" s="312"/>
      <c r="I5" s="312"/>
      <c r="J5" s="312"/>
      <c r="K5" s="312"/>
    </row>
    <row r="6" spans="1:11" s="11" customFormat="1" ht="24" customHeight="1">
      <c r="A6" s="44" t="s">
        <v>255</v>
      </c>
      <c r="B6" s="99"/>
      <c r="C6" s="45"/>
      <c r="D6" s="46"/>
      <c r="E6" s="46"/>
      <c r="F6" s="46"/>
      <c r="G6" s="304"/>
      <c r="H6" s="304"/>
      <c r="I6" s="304"/>
      <c r="J6" s="304"/>
      <c r="K6" s="44"/>
    </row>
    <row r="7" spans="1:11" s="11" customFormat="1" ht="24" customHeight="1" thickBot="1">
      <c r="A7" s="44" t="s">
        <v>287</v>
      </c>
      <c r="B7" s="99"/>
      <c r="C7" s="45"/>
      <c r="D7" s="46"/>
      <c r="E7" s="46"/>
      <c r="F7" s="46"/>
      <c r="G7" s="46"/>
      <c r="H7" s="46"/>
      <c r="I7" s="46"/>
      <c r="J7" s="46"/>
      <c r="K7" s="45"/>
    </row>
    <row r="8" spans="1:12" s="11" customFormat="1" ht="24" customHeight="1">
      <c r="A8" s="44" t="s">
        <v>2</v>
      </c>
      <c r="B8" s="99"/>
      <c r="C8" s="45"/>
      <c r="D8" s="46"/>
      <c r="E8" s="46"/>
      <c r="F8" s="46"/>
      <c r="G8" s="46"/>
      <c r="H8" s="46"/>
      <c r="I8" s="313" t="s">
        <v>3</v>
      </c>
      <c r="J8" s="314"/>
      <c r="K8" s="282"/>
      <c r="L8" s="14" t="s">
        <v>4</v>
      </c>
    </row>
    <row r="9" spans="1:12" s="11" customFormat="1" ht="24" customHeight="1">
      <c r="A9" s="44" t="s">
        <v>1</v>
      </c>
      <c r="B9" s="99"/>
      <c r="C9" s="45"/>
      <c r="D9" s="46"/>
      <c r="E9" s="46"/>
      <c r="F9" s="46"/>
      <c r="G9" s="46"/>
      <c r="H9" s="46"/>
      <c r="I9" s="315" t="s">
        <v>427</v>
      </c>
      <c r="J9" s="316"/>
      <c r="K9" s="159" t="s">
        <v>457</v>
      </c>
      <c r="L9" s="14"/>
    </row>
    <row r="10" spans="1:12" s="11" customFormat="1" ht="24" customHeight="1">
      <c r="A10" s="44" t="s">
        <v>288</v>
      </c>
      <c r="B10" s="99"/>
      <c r="C10" s="45"/>
      <c r="D10" s="46"/>
      <c r="E10" s="46"/>
      <c r="F10" s="46"/>
      <c r="G10" s="46"/>
      <c r="H10" s="46"/>
      <c r="I10" s="315" t="s">
        <v>5</v>
      </c>
      <c r="J10" s="316"/>
      <c r="K10" s="159"/>
      <c r="L10" s="14"/>
    </row>
    <row r="11" spans="1:12" s="11" customFormat="1" ht="24" customHeight="1">
      <c r="A11" s="44" t="s">
        <v>255</v>
      </c>
      <c r="B11" s="99"/>
      <c r="C11" s="45"/>
      <c r="D11" s="46"/>
      <c r="E11" s="46"/>
      <c r="F11" s="46"/>
      <c r="G11" s="46"/>
      <c r="H11" s="46"/>
      <c r="I11" s="315" t="s">
        <v>6</v>
      </c>
      <c r="J11" s="316"/>
      <c r="K11" s="159"/>
      <c r="L11" s="14"/>
    </row>
    <row r="12" spans="1:12" s="11" customFormat="1" ht="24" customHeight="1" thickBot="1">
      <c r="A12" s="44" t="s">
        <v>289</v>
      </c>
      <c r="B12" s="99"/>
      <c r="C12" s="45"/>
      <c r="D12" s="46"/>
      <c r="E12" s="46"/>
      <c r="F12" s="46"/>
      <c r="G12" s="46"/>
      <c r="H12" s="46"/>
      <c r="I12" s="317" t="s">
        <v>7</v>
      </c>
      <c r="J12" s="318"/>
      <c r="K12" s="47"/>
      <c r="L12" s="14"/>
    </row>
    <row r="13" spans="1:11" s="11" customFormat="1" ht="19.5">
      <c r="A13" s="44" t="s">
        <v>2</v>
      </c>
      <c r="B13" s="99"/>
      <c r="C13" s="45"/>
      <c r="D13" s="46"/>
      <c r="E13" s="46"/>
      <c r="F13" s="46"/>
      <c r="G13" s="46"/>
      <c r="H13" s="46"/>
      <c r="I13" s="46"/>
      <c r="J13" s="46"/>
      <c r="K13" s="45"/>
    </row>
    <row r="14" spans="1:11" s="11" customFormat="1" ht="18" customHeight="1" thickBot="1">
      <c r="A14" s="44"/>
      <c r="B14" s="99"/>
      <c r="C14" s="48"/>
      <c r="D14" s="171"/>
      <c r="E14" s="171"/>
      <c r="F14" s="171"/>
      <c r="G14" s="46"/>
      <c r="H14" s="46"/>
      <c r="I14" s="319"/>
      <c r="J14" s="319"/>
      <c r="K14" s="45"/>
    </row>
    <row r="15" spans="1:12" s="11" customFormat="1" ht="18" customHeight="1" thickBot="1">
      <c r="A15" s="49" t="s">
        <v>8</v>
      </c>
      <c r="B15" s="320">
        <v>2022</v>
      </c>
      <c r="C15" s="321"/>
      <c r="D15" s="321"/>
      <c r="E15" s="321"/>
      <c r="F15" s="321"/>
      <c r="G15" s="321"/>
      <c r="H15" s="322"/>
      <c r="I15" s="323" t="s">
        <v>9</v>
      </c>
      <c r="J15" s="324"/>
      <c r="K15" s="325"/>
      <c r="L15" s="15"/>
    </row>
    <row r="16" spans="1:12" s="11" customFormat="1" ht="40.5" customHeight="1" thickBot="1">
      <c r="A16" s="50" t="s">
        <v>10</v>
      </c>
      <c r="B16" s="326" t="s">
        <v>199</v>
      </c>
      <c r="C16" s="327"/>
      <c r="D16" s="327"/>
      <c r="E16" s="327"/>
      <c r="F16" s="327"/>
      <c r="G16" s="327"/>
      <c r="H16" s="328"/>
      <c r="I16" s="323" t="s">
        <v>11</v>
      </c>
      <c r="J16" s="325"/>
      <c r="K16" s="129">
        <v>26482717</v>
      </c>
      <c r="L16" s="15"/>
    </row>
    <row r="17" spans="1:12" s="11" customFormat="1" ht="18" customHeight="1" thickBot="1">
      <c r="A17" s="50" t="s">
        <v>12</v>
      </c>
      <c r="B17" s="326" t="s">
        <v>193</v>
      </c>
      <c r="C17" s="327"/>
      <c r="D17" s="327"/>
      <c r="E17" s="327"/>
      <c r="F17" s="327"/>
      <c r="G17" s="327"/>
      <c r="H17" s="328"/>
      <c r="I17" s="323" t="s">
        <v>13</v>
      </c>
      <c r="J17" s="325"/>
      <c r="K17" s="129"/>
      <c r="L17" s="15"/>
    </row>
    <row r="18" spans="1:12" s="11" customFormat="1" ht="18" customHeight="1" thickBot="1">
      <c r="A18" s="50" t="s">
        <v>14</v>
      </c>
      <c r="B18" s="326" t="s">
        <v>200</v>
      </c>
      <c r="C18" s="327"/>
      <c r="D18" s="327"/>
      <c r="E18" s="327"/>
      <c r="F18" s="327"/>
      <c r="G18" s="327"/>
      <c r="H18" s="328"/>
      <c r="I18" s="323" t="s">
        <v>15</v>
      </c>
      <c r="J18" s="325"/>
      <c r="K18" s="129">
        <v>953100000</v>
      </c>
      <c r="L18" s="15"/>
    </row>
    <row r="19" spans="1:12" s="11" customFormat="1" ht="18" customHeight="1" thickBot="1">
      <c r="A19" s="50" t="s">
        <v>16</v>
      </c>
      <c r="B19" s="326"/>
      <c r="C19" s="327"/>
      <c r="D19" s="327"/>
      <c r="E19" s="327"/>
      <c r="F19" s="327"/>
      <c r="G19" s="327"/>
      <c r="H19" s="328"/>
      <c r="I19" s="323" t="s">
        <v>17</v>
      </c>
      <c r="J19" s="325"/>
      <c r="K19" s="129"/>
      <c r="L19" s="15"/>
    </row>
    <row r="20" spans="1:12" s="11" customFormat="1" ht="18" customHeight="1" thickBot="1">
      <c r="A20" s="50" t="s">
        <v>18</v>
      </c>
      <c r="B20" s="326" t="s">
        <v>194</v>
      </c>
      <c r="C20" s="327"/>
      <c r="D20" s="327"/>
      <c r="E20" s="327"/>
      <c r="F20" s="327"/>
      <c r="G20" s="327"/>
      <c r="H20" s="328"/>
      <c r="I20" s="323" t="s">
        <v>19</v>
      </c>
      <c r="J20" s="325"/>
      <c r="K20" s="129"/>
      <c r="L20" s="15"/>
    </row>
    <row r="21" spans="1:12" s="11" customFormat="1" ht="18" customHeight="1" thickBot="1">
      <c r="A21" s="50" t="s">
        <v>20</v>
      </c>
      <c r="B21" s="326" t="s">
        <v>195</v>
      </c>
      <c r="C21" s="327"/>
      <c r="D21" s="327"/>
      <c r="E21" s="327"/>
      <c r="F21" s="327"/>
      <c r="G21" s="327"/>
      <c r="H21" s="328"/>
      <c r="I21" s="323" t="s">
        <v>21</v>
      </c>
      <c r="J21" s="325"/>
      <c r="K21" s="129" t="s">
        <v>254</v>
      </c>
      <c r="L21" s="15"/>
    </row>
    <row r="22" spans="1:12" s="11" customFormat="1" ht="18" customHeight="1" thickBot="1">
      <c r="A22" s="50" t="s">
        <v>22</v>
      </c>
      <c r="B22" s="329" t="s">
        <v>23</v>
      </c>
      <c r="C22" s="330"/>
      <c r="D22" s="330"/>
      <c r="E22" s="330"/>
      <c r="F22" s="330"/>
      <c r="G22" s="330"/>
      <c r="H22" s="331"/>
      <c r="I22" s="166"/>
      <c r="J22" s="129"/>
      <c r="K22" s="129"/>
      <c r="L22" s="16"/>
    </row>
    <row r="23" spans="1:12" s="11" customFormat="1" ht="18" customHeight="1" thickBot="1">
      <c r="A23" s="50" t="s">
        <v>24</v>
      </c>
      <c r="B23" s="326" t="s">
        <v>196</v>
      </c>
      <c r="C23" s="327"/>
      <c r="D23" s="327"/>
      <c r="E23" s="327"/>
      <c r="F23" s="327"/>
      <c r="G23" s="327"/>
      <c r="H23" s="328"/>
      <c r="I23" s="166"/>
      <c r="J23" s="129"/>
      <c r="K23" s="129"/>
      <c r="L23" s="15"/>
    </row>
    <row r="24" spans="1:12" s="11" customFormat="1" ht="18" customHeight="1" thickBot="1">
      <c r="A24" s="50" t="s">
        <v>25</v>
      </c>
      <c r="B24" s="326">
        <v>449.25</v>
      </c>
      <c r="C24" s="327"/>
      <c r="D24" s="327"/>
      <c r="E24" s="327"/>
      <c r="F24" s="327"/>
      <c r="G24" s="327"/>
      <c r="H24" s="328"/>
      <c r="I24" s="323" t="s">
        <v>26</v>
      </c>
      <c r="J24" s="325"/>
      <c r="K24" s="129"/>
      <c r="L24" s="15"/>
    </row>
    <row r="25" spans="1:12" s="11" customFormat="1" ht="18" customHeight="1" thickBot="1">
      <c r="A25" s="50" t="s">
        <v>27</v>
      </c>
      <c r="B25" s="326" t="s">
        <v>201</v>
      </c>
      <c r="C25" s="327"/>
      <c r="D25" s="327"/>
      <c r="E25" s="327"/>
      <c r="F25" s="327"/>
      <c r="G25" s="327"/>
      <c r="H25" s="328"/>
      <c r="I25" s="323" t="s">
        <v>28</v>
      </c>
      <c r="J25" s="325"/>
      <c r="K25" s="129"/>
      <c r="L25" s="15"/>
    </row>
    <row r="26" spans="1:12" s="11" customFormat="1" ht="18" customHeight="1" thickBot="1">
      <c r="A26" s="50" t="s">
        <v>29</v>
      </c>
      <c r="B26" s="326">
        <v>347262474</v>
      </c>
      <c r="C26" s="327"/>
      <c r="D26" s="327"/>
      <c r="E26" s="327"/>
      <c r="F26" s="327"/>
      <c r="G26" s="327"/>
      <c r="H26" s="328"/>
      <c r="I26" s="167"/>
      <c r="J26" s="130"/>
      <c r="K26" s="130"/>
      <c r="L26" s="16"/>
    </row>
    <row r="27" spans="1:11" s="11" customFormat="1" ht="18" customHeight="1" thickBot="1">
      <c r="A27" s="50" t="s">
        <v>30</v>
      </c>
      <c r="B27" s="326" t="s">
        <v>202</v>
      </c>
      <c r="C27" s="327"/>
      <c r="D27" s="327"/>
      <c r="E27" s="327"/>
      <c r="F27" s="327"/>
      <c r="G27" s="327"/>
      <c r="H27" s="328"/>
      <c r="I27" s="46"/>
      <c r="J27" s="45"/>
      <c r="K27" s="45"/>
    </row>
    <row r="28" spans="1:11" s="11" customFormat="1" ht="15" customHeight="1">
      <c r="A28" s="17"/>
      <c r="B28" s="100"/>
      <c r="C28" s="12"/>
      <c r="D28" s="131"/>
      <c r="E28" s="131"/>
      <c r="F28" s="131"/>
      <c r="G28" s="131"/>
      <c r="H28" s="131"/>
      <c r="I28" s="131"/>
      <c r="J28" s="12"/>
      <c r="K28" s="12"/>
    </row>
    <row r="29" spans="1:11" s="11" customFormat="1" ht="45.75" customHeight="1">
      <c r="A29" s="345" t="s">
        <v>450</v>
      </c>
      <c r="B29" s="345"/>
      <c r="C29" s="345"/>
      <c r="D29" s="345"/>
      <c r="E29" s="345"/>
      <c r="F29" s="345"/>
      <c r="G29" s="345"/>
      <c r="H29" s="345"/>
      <c r="I29" s="345"/>
      <c r="J29" s="345"/>
      <c r="K29" s="12"/>
    </row>
    <row r="30" spans="1:11" s="11" customFormat="1" ht="33" customHeight="1" thickBot="1">
      <c r="A30" s="18"/>
      <c r="B30" s="100"/>
      <c r="C30" s="18"/>
      <c r="D30" s="58"/>
      <c r="E30" s="58"/>
      <c r="F30" s="58"/>
      <c r="G30" s="58"/>
      <c r="H30" s="58"/>
      <c r="I30" s="58"/>
      <c r="J30" s="26" t="s">
        <v>31</v>
      </c>
      <c r="K30" s="12"/>
    </row>
    <row r="31" spans="1:11" s="11" customFormat="1" ht="37.5" customHeight="1" thickBot="1">
      <c r="A31" s="346" t="s">
        <v>32</v>
      </c>
      <c r="B31" s="348" t="s">
        <v>107</v>
      </c>
      <c r="C31" s="337" t="s">
        <v>33</v>
      </c>
      <c r="D31" s="332" t="s">
        <v>448</v>
      </c>
      <c r="E31" s="332" t="s">
        <v>447</v>
      </c>
      <c r="F31" s="332" t="s">
        <v>446</v>
      </c>
      <c r="G31" s="334" t="s">
        <v>34</v>
      </c>
      <c r="H31" s="335"/>
      <c r="I31" s="335"/>
      <c r="J31" s="336"/>
      <c r="K31" s="337" t="s">
        <v>35</v>
      </c>
    </row>
    <row r="32" spans="1:11" s="11" customFormat="1" ht="86.25" customHeight="1" thickBot="1">
      <c r="A32" s="347"/>
      <c r="B32" s="349"/>
      <c r="C32" s="338"/>
      <c r="D32" s="333"/>
      <c r="E32" s="333"/>
      <c r="F32" s="333"/>
      <c r="G32" s="173" t="s">
        <v>36</v>
      </c>
      <c r="H32" s="59" t="s">
        <v>37</v>
      </c>
      <c r="I32" s="168" t="s">
        <v>38</v>
      </c>
      <c r="J32" s="19" t="s">
        <v>39</v>
      </c>
      <c r="K32" s="338"/>
    </row>
    <row r="33" spans="1:11" s="8" customFormat="1" ht="17.25" customHeight="1" thickBot="1">
      <c r="A33" s="9">
        <v>1</v>
      </c>
      <c r="B33" s="101"/>
      <c r="C33" s="10">
        <v>2</v>
      </c>
      <c r="D33" s="172">
        <v>3</v>
      </c>
      <c r="E33" s="172">
        <v>4</v>
      </c>
      <c r="F33" s="172">
        <v>5</v>
      </c>
      <c r="G33" s="174">
        <v>6</v>
      </c>
      <c r="H33" s="60">
        <v>7</v>
      </c>
      <c r="I33" s="60">
        <v>8</v>
      </c>
      <c r="J33" s="10">
        <v>9</v>
      </c>
      <c r="K33" s="10">
        <v>10</v>
      </c>
    </row>
    <row r="34" spans="1:15" s="34" customFormat="1" ht="32.25" customHeight="1">
      <c r="A34" s="93" t="s">
        <v>40</v>
      </c>
      <c r="B34" s="102">
        <v>1</v>
      </c>
      <c r="C34" s="94">
        <v>1000</v>
      </c>
      <c r="D34" s="163"/>
      <c r="E34" s="163"/>
      <c r="F34" s="163"/>
      <c r="G34" s="175"/>
      <c r="H34" s="163"/>
      <c r="I34" s="163"/>
      <c r="J34" s="107"/>
      <c r="K34" s="107"/>
      <c r="O34" s="53"/>
    </row>
    <row r="35" spans="1:13" s="35" customFormat="1" ht="61.5" customHeight="1">
      <c r="A35" s="79" t="s">
        <v>41</v>
      </c>
      <c r="B35" s="61">
        <f>B34+1</f>
        <v>2</v>
      </c>
      <c r="C35" s="80">
        <v>1010</v>
      </c>
      <c r="D35" s="164">
        <f>D36+D39+D40+D44+D45+D53+D54+D55</f>
        <v>107223.3</v>
      </c>
      <c r="E35" s="164">
        <f>E36+E39+E40+E44+E45+E53</f>
        <v>148457.19999999998</v>
      </c>
      <c r="F35" s="164">
        <f>F36+F39+F40+F44+F45</f>
        <v>144723.59999999998</v>
      </c>
      <c r="G35" s="164">
        <f>G36+G39+G40+G44+G45</f>
        <v>36401.5</v>
      </c>
      <c r="H35" s="164">
        <f>H36+H39+H40+H44+H45</f>
        <v>36030.200000000004</v>
      </c>
      <c r="I35" s="164">
        <f>I36+I39+I40+I44+I45</f>
        <v>35977</v>
      </c>
      <c r="J35" s="164">
        <f>J36+J39+J40+J44+J45</f>
        <v>36314.9</v>
      </c>
      <c r="K35" s="108"/>
      <c r="M35" s="203"/>
    </row>
    <row r="36" spans="1:11" s="22" customFormat="1" ht="21" customHeight="1">
      <c r="A36" s="62" t="s">
        <v>223</v>
      </c>
      <c r="B36" s="61">
        <f aca="true" t="shared" si="0" ref="B36:B99">B35+1</f>
        <v>3</v>
      </c>
      <c r="C36" s="57">
        <v>1020</v>
      </c>
      <c r="D36" s="111">
        <f>D37+D38</f>
        <v>423.4</v>
      </c>
      <c r="E36" s="111">
        <f>E37+E38</f>
        <v>423.4</v>
      </c>
      <c r="F36" s="111"/>
      <c r="G36" s="111"/>
      <c r="H36" s="111"/>
      <c r="I36" s="111"/>
      <c r="J36" s="111"/>
      <c r="K36" s="111"/>
    </row>
    <row r="37" spans="1:11" s="83" customFormat="1" ht="21" customHeight="1">
      <c r="A37" s="73" t="s">
        <v>256</v>
      </c>
      <c r="B37" s="61">
        <f t="shared" si="0"/>
        <v>4</v>
      </c>
      <c r="C37" s="61" t="s">
        <v>219</v>
      </c>
      <c r="D37" s="110">
        <v>423.4</v>
      </c>
      <c r="E37" s="110">
        <v>423.4</v>
      </c>
      <c r="F37" s="115"/>
      <c r="G37" s="110"/>
      <c r="H37" s="110"/>
      <c r="I37" s="110"/>
      <c r="J37" s="110"/>
      <c r="K37" s="110"/>
    </row>
    <row r="38" spans="1:11" s="83" customFormat="1" ht="46.5" customHeight="1">
      <c r="A38" s="84" t="s">
        <v>221</v>
      </c>
      <c r="B38" s="61">
        <f t="shared" si="0"/>
        <v>5</v>
      </c>
      <c r="C38" s="61" t="s">
        <v>220</v>
      </c>
      <c r="D38" s="110">
        <v>0</v>
      </c>
      <c r="E38" s="110"/>
      <c r="F38" s="115"/>
      <c r="G38" s="110"/>
      <c r="H38" s="110"/>
      <c r="I38" s="110"/>
      <c r="J38" s="110"/>
      <c r="K38" s="110"/>
    </row>
    <row r="39" spans="1:13" s="22" customFormat="1" ht="36" customHeight="1">
      <c r="A39" s="62" t="s">
        <v>91</v>
      </c>
      <c r="B39" s="61">
        <f>B38+1</f>
        <v>6</v>
      </c>
      <c r="C39" s="57">
        <v>1030</v>
      </c>
      <c r="D39" s="111">
        <v>84527.6</v>
      </c>
      <c r="E39" s="111">
        <v>120980</v>
      </c>
      <c r="F39" s="111">
        <f>G39+H39+I39+J39</f>
        <v>129530.29999999999</v>
      </c>
      <c r="G39" s="111">
        <v>32381.4</v>
      </c>
      <c r="H39" s="111">
        <v>32384</v>
      </c>
      <c r="I39" s="111">
        <v>32383</v>
      </c>
      <c r="J39" s="111">
        <v>32381.9</v>
      </c>
      <c r="K39" s="111"/>
      <c r="M39" s="54"/>
    </row>
    <row r="40" spans="1:16" s="22" customFormat="1" ht="21" customHeight="1">
      <c r="A40" s="62" t="s">
        <v>120</v>
      </c>
      <c r="B40" s="61">
        <f t="shared" si="0"/>
        <v>7</v>
      </c>
      <c r="C40" s="57">
        <v>1040</v>
      </c>
      <c r="D40" s="111">
        <v>1833.4</v>
      </c>
      <c r="E40" s="111">
        <f>E41+E42+E43</f>
        <v>2551</v>
      </c>
      <c r="F40" s="111">
        <v>2763.3</v>
      </c>
      <c r="G40" s="111">
        <v>912.5</v>
      </c>
      <c r="H40" s="111">
        <v>538.8</v>
      </c>
      <c r="I40" s="111">
        <v>486.6</v>
      </c>
      <c r="J40" s="111">
        <v>825.4</v>
      </c>
      <c r="K40" s="111"/>
      <c r="M40" s="54"/>
      <c r="P40" s="51"/>
    </row>
    <row r="41" spans="1:11" s="83" customFormat="1" ht="21" customHeight="1">
      <c r="A41" s="73" t="s">
        <v>121</v>
      </c>
      <c r="B41" s="61">
        <f t="shared" si="0"/>
        <v>8</v>
      </c>
      <c r="C41" s="61" t="s">
        <v>122</v>
      </c>
      <c r="D41" s="110">
        <v>1833.4</v>
      </c>
      <c r="E41" s="110">
        <v>2551</v>
      </c>
      <c r="F41" s="115">
        <f>G41+H41+I41+J41</f>
        <v>2763.3</v>
      </c>
      <c r="G41" s="110">
        <v>912.5</v>
      </c>
      <c r="H41" s="110">
        <v>538.8</v>
      </c>
      <c r="I41" s="110">
        <v>486.6</v>
      </c>
      <c r="J41" s="110">
        <v>825.4</v>
      </c>
      <c r="K41" s="110"/>
    </row>
    <row r="42" spans="1:11" s="83" customFormat="1" ht="21" customHeight="1">
      <c r="A42" s="73" t="s">
        <v>123</v>
      </c>
      <c r="B42" s="61">
        <f t="shared" si="0"/>
        <v>9</v>
      </c>
      <c r="C42" s="61" t="s">
        <v>124</v>
      </c>
      <c r="D42" s="110"/>
      <c r="E42" s="110"/>
      <c r="F42" s="115"/>
      <c r="G42" s="110"/>
      <c r="H42" s="110"/>
      <c r="I42" s="110"/>
      <c r="J42" s="110"/>
      <c r="K42" s="110"/>
    </row>
    <row r="43" spans="1:15" s="83" customFormat="1" ht="21" customHeight="1">
      <c r="A43" s="73" t="s">
        <v>125</v>
      </c>
      <c r="B43" s="61">
        <f t="shared" si="0"/>
        <v>10</v>
      </c>
      <c r="C43" s="61" t="s">
        <v>126</v>
      </c>
      <c r="D43" s="110"/>
      <c r="E43" s="110"/>
      <c r="F43" s="110"/>
      <c r="G43" s="110"/>
      <c r="H43" s="110"/>
      <c r="I43" s="110"/>
      <c r="J43" s="110"/>
      <c r="K43" s="110"/>
      <c r="O43" s="86"/>
    </row>
    <row r="44" spans="1:16" s="22" customFormat="1" ht="38.25" customHeight="1">
      <c r="A44" s="81" t="s">
        <v>127</v>
      </c>
      <c r="B44" s="61">
        <f t="shared" si="0"/>
        <v>11</v>
      </c>
      <c r="C44" s="82">
        <v>1050</v>
      </c>
      <c r="D44" s="111">
        <v>13289.6</v>
      </c>
      <c r="E44" s="111">
        <v>21837.8</v>
      </c>
      <c r="F44" s="162">
        <f>G44+H44+I44+J44</f>
        <v>9750</v>
      </c>
      <c r="G44" s="111">
        <v>2437.6</v>
      </c>
      <c r="H44" s="111">
        <v>2437.4</v>
      </c>
      <c r="I44" s="111">
        <v>2437.4</v>
      </c>
      <c r="J44" s="111">
        <v>2437.6</v>
      </c>
      <c r="K44" s="109"/>
      <c r="M44" s="51"/>
      <c r="P44" s="51"/>
    </row>
    <row r="45" spans="1:13" s="22" customFormat="1" ht="21" customHeight="1">
      <c r="A45" s="62" t="s">
        <v>88</v>
      </c>
      <c r="B45" s="61">
        <f t="shared" si="0"/>
        <v>12</v>
      </c>
      <c r="C45" s="57">
        <v>1060</v>
      </c>
      <c r="D45" s="111">
        <v>5895.7</v>
      </c>
      <c r="E45" s="111">
        <v>2665</v>
      </c>
      <c r="F45" s="111">
        <v>2680</v>
      </c>
      <c r="G45" s="111">
        <v>670</v>
      </c>
      <c r="H45" s="111">
        <v>670</v>
      </c>
      <c r="I45" s="111">
        <v>670</v>
      </c>
      <c r="J45" s="111">
        <v>670</v>
      </c>
      <c r="K45" s="111"/>
      <c r="M45" s="54"/>
    </row>
    <row r="46" spans="1:13" s="85" customFormat="1" ht="21" customHeight="1">
      <c r="A46" s="73" t="s">
        <v>42</v>
      </c>
      <c r="B46" s="61">
        <f t="shared" si="0"/>
        <v>13</v>
      </c>
      <c r="C46" s="61" t="s">
        <v>99</v>
      </c>
      <c r="D46" s="112"/>
      <c r="E46" s="112"/>
      <c r="F46" s="132">
        <f>G46+H46+I46+J46</f>
        <v>0</v>
      </c>
      <c r="G46" s="112"/>
      <c r="H46" s="112"/>
      <c r="I46" s="112"/>
      <c r="J46" s="112"/>
      <c r="K46" s="112"/>
      <c r="M46" s="195"/>
    </row>
    <row r="47" spans="1:11" s="85" customFormat="1" ht="21" customHeight="1">
      <c r="A47" s="73" t="s">
        <v>43</v>
      </c>
      <c r="B47" s="61">
        <f t="shared" si="0"/>
        <v>14</v>
      </c>
      <c r="C47" s="61" t="s">
        <v>128</v>
      </c>
      <c r="D47" s="112"/>
      <c r="E47" s="112"/>
      <c r="F47" s="132">
        <f>G47+H47+I47+J47</f>
        <v>0</v>
      </c>
      <c r="G47" s="112"/>
      <c r="H47" s="112"/>
      <c r="I47" s="112"/>
      <c r="J47" s="112"/>
      <c r="K47" s="112"/>
    </row>
    <row r="48" spans="1:11" s="85" customFormat="1" ht="21" customHeight="1">
      <c r="A48" s="73" t="s">
        <v>276</v>
      </c>
      <c r="B48" s="61">
        <f t="shared" si="0"/>
        <v>15</v>
      </c>
      <c r="C48" s="61" t="s">
        <v>129</v>
      </c>
      <c r="D48" s="112">
        <v>0</v>
      </c>
      <c r="E48" s="112"/>
      <c r="F48" s="132"/>
      <c r="G48" s="112"/>
      <c r="H48" s="112"/>
      <c r="I48" s="112"/>
      <c r="J48" s="112"/>
      <c r="K48" s="112"/>
    </row>
    <row r="49" spans="1:11" s="85" customFormat="1" ht="35.25" customHeight="1">
      <c r="A49" s="73" t="s">
        <v>92</v>
      </c>
      <c r="B49" s="61">
        <f t="shared" si="0"/>
        <v>16</v>
      </c>
      <c r="C49" s="61" t="s">
        <v>130</v>
      </c>
      <c r="D49" s="112">
        <v>5816.7</v>
      </c>
      <c r="E49" s="112">
        <v>2600</v>
      </c>
      <c r="F49" s="132">
        <f>G49+H49+I49+J49</f>
        <v>2600</v>
      </c>
      <c r="G49" s="112">
        <v>650</v>
      </c>
      <c r="H49" s="112">
        <v>650</v>
      </c>
      <c r="I49" s="112">
        <v>650</v>
      </c>
      <c r="J49" s="112">
        <v>650</v>
      </c>
      <c r="K49" s="112"/>
    </row>
    <row r="50" spans="1:11" s="85" customFormat="1" ht="21" customHeight="1">
      <c r="A50" s="73" t="s">
        <v>131</v>
      </c>
      <c r="B50" s="61">
        <f t="shared" si="0"/>
        <v>17</v>
      </c>
      <c r="C50" s="61" t="s">
        <v>132</v>
      </c>
      <c r="D50" s="112">
        <v>79</v>
      </c>
      <c r="E50" s="112">
        <v>85</v>
      </c>
      <c r="F50" s="132">
        <v>80</v>
      </c>
      <c r="G50" s="112">
        <v>20</v>
      </c>
      <c r="H50" s="112">
        <v>20</v>
      </c>
      <c r="I50" s="112">
        <v>20</v>
      </c>
      <c r="J50" s="112">
        <v>20</v>
      </c>
      <c r="K50" s="112"/>
    </row>
    <row r="51" spans="1:11" s="85" customFormat="1" ht="66" customHeight="1">
      <c r="A51" s="73" t="s">
        <v>191</v>
      </c>
      <c r="B51" s="61">
        <f t="shared" si="0"/>
        <v>18</v>
      </c>
      <c r="C51" s="61" t="s">
        <v>291</v>
      </c>
      <c r="D51" s="112"/>
      <c r="E51" s="112"/>
      <c r="F51" s="112"/>
      <c r="G51" s="112"/>
      <c r="H51" s="112"/>
      <c r="I51" s="112"/>
      <c r="J51" s="112"/>
      <c r="K51" s="112"/>
    </row>
    <row r="52" spans="1:11" s="85" customFormat="1" ht="60" customHeight="1">
      <c r="A52" s="73" t="s">
        <v>134</v>
      </c>
      <c r="B52" s="61">
        <f t="shared" si="0"/>
        <v>19</v>
      </c>
      <c r="C52" s="61" t="s">
        <v>133</v>
      </c>
      <c r="D52" s="112"/>
      <c r="E52" s="112"/>
      <c r="F52" s="132">
        <f>G52+H52+I52+J52</f>
        <v>0</v>
      </c>
      <c r="G52" s="112"/>
      <c r="H52" s="112"/>
      <c r="I52" s="112"/>
      <c r="J52" s="112"/>
      <c r="K52" s="112"/>
    </row>
    <row r="53" spans="1:11" s="74" customFormat="1" ht="60" customHeight="1">
      <c r="A53" s="83" t="s">
        <v>428</v>
      </c>
      <c r="B53" s="179"/>
      <c r="C53" s="179"/>
      <c r="D53" s="192">
        <v>1253.6</v>
      </c>
      <c r="E53" s="192"/>
      <c r="F53" s="193"/>
      <c r="G53" s="192"/>
      <c r="H53" s="192"/>
      <c r="I53" s="192"/>
      <c r="J53" s="192"/>
      <c r="K53" s="192"/>
    </row>
    <row r="54" spans="1:11" s="74" customFormat="1" ht="24" customHeight="1">
      <c r="A54" s="182" t="s">
        <v>292</v>
      </c>
      <c r="B54" s="179">
        <f>B52+1</f>
        <v>20</v>
      </c>
      <c r="C54" s="180">
        <v>1070</v>
      </c>
      <c r="D54" s="192"/>
      <c r="E54" s="192">
        <v>935.4</v>
      </c>
      <c r="F54" s="193">
        <v>34.5</v>
      </c>
      <c r="G54" s="192"/>
      <c r="H54" s="192"/>
      <c r="I54" s="192"/>
      <c r="J54" s="192"/>
      <c r="K54" s="192"/>
    </row>
    <row r="55" spans="1:11" s="74" customFormat="1" ht="27.75" customHeight="1">
      <c r="A55" s="182" t="s">
        <v>355</v>
      </c>
      <c r="B55" s="179">
        <f t="shared" si="0"/>
        <v>21</v>
      </c>
      <c r="C55" s="180">
        <v>1080</v>
      </c>
      <c r="D55" s="192"/>
      <c r="E55" s="192">
        <v>51.7</v>
      </c>
      <c r="F55" s="193">
        <v>21.5</v>
      </c>
      <c r="G55" s="192"/>
      <c r="H55" s="192"/>
      <c r="I55" s="192"/>
      <c r="J55" s="192"/>
      <c r="K55" s="192"/>
    </row>
    <row r="56" spans="1:14" s="35" customFormat="1" ht="21" customHeight="1" thickBot="1">
      <c r="A56" s="32" t="s">
        <v>98</v>
      </c>
      <c r="B56" s="61">
        <f t="shared" si="0"/>
        <v>22</v>
      </c>
      <c r="C56" s="31">
        <v>1100</v>
      </c>
      <c r="D56" s="165">
        <f>D57+D72+D135+D169+D213</f>
        <v>106236.19999999998</v>
      </c>
      <c r="E56" s="165">
        <f>E57+E72+E135+E169+E213</f>
        <v>148457.19999999998</v>
      </c>
      <c r="F56" s="165">
        <f>F57+F72+F135+F169</f>
        <v>144723.55999999997</v>
      </c>
      <c r="G56" s="165">
        <f>G57+G72+G135+G169</f>
        <v>36401.5</v>
      </c>
      <c r="H56" s="165">
        <f>H57+H72+H135+H169</f>
        <v>36030.2</v>
      </c>
      <c r="I56" s="165">
        <f>I57+I72+I135+I169</f>
        <v>35977</v>
      </c>
      <c r="J56" s="165">
        <f>J57+J72+J135+J169</f>
        <v>36314.86</v>
      </c>
      <c r="K56" s="133"/>
      <c r="M56" s="95"/>
      <c r="N56" s="95"/>
    </row>
    <row r="57" spans="1:11" s="22" customFormat="1" ht="21" customHeight="1" thickBot="1">
      <c r="A57" s="36" t="s">
        <v>135</v>
      </c>
      <c r="B57" s="61">
        <f t="shared" si="0"/>
        <v>23</v>
      </c>
      <c r="C57" s="21">
        <v>1110</v>
      </c>
      <c r="D57" s="135">
        <f aca="true" t="shared" si="1" ref="D57:I57">D58+D59+D68</f>
        <v>423.40000000000003</v>
      </c>
      <c r="E57" s="135">
        <f t="shared" si="1"/>
        <v>423.40000000000003</v>
      </c>
      <c r="F57" s="135">
        <f t="shared" si="1"/>
        <v>0</v>
      </c>
      <c r="G57" s="135">
        <f t="shared" si="1"/>
        <v>0</v>
      </c>
      <c r="H57" s="135">
        <f t="shared" si="1"/>
        <v>0</v>
      </c>
      <c r="I57" s="135">
        <f t="shared" si="1"/>
        <v>0</v>
      </c>
      <c r="J57" s="134">
        <f>J58+J59+J60+J61+J62+J63+J65</f>
        <v>0</v>
      </c>
      <c r="K57" s="113"/>
    </row>
    <row r="58" spans="1:13" s="89" customFormat="1" ht="21" customHeight="1">
      <c r="A58" s="88" t="s">
        <v>257</v>
      </c>
      <c r="B58" s="61">
        <f t="shared" si="0"/>
        <v>24</v>
      </c>
      <c r="C58" s="71" t="s">
        <v>100</v>
      </c>
      <c r="D58" s="114">
        <v>319.1</v>
      </c>
      <c r="E58" s="114">
        <v>319.1</v>
      </c>
      <c r="F58" s="136"/>
      <c r="G58" s="114"/>
      <c r="H58" s="114"/>
      <c r="I58" s="114"/>
      <c r="J58" s="114"/>
      <c r="K58" s="114"/>
      <c r="M58" s="90"/>
    </row>
    <row r="59" spans="1:11" s="89" customFormat="1" ht="21" customHeight="1">
      <c r="A59" s="73" t="s">
        <v>90</v>
      </c>
      <c r="B59" s="61">
        <f t="shared" si="0"/>
        <v>25</v>
      </c>
      <c r="C59" s="71" t="s">
        <v>101</v>
      </c>
      <c r="D59" s="110">
        <v>104.3</v>
      </c>
      <c r="E59" s="110">
        <v>104.3</v>
      </c>
      <c r="F59" s="115"/>
      <c r="G59" s="110"/>
      <c r="H59" s="110"/>
      <c r="I59" s="110"/>
      <c r="J59" s="110"/>
      <c r="K59" s="110"/>
    </row>
    <row r="60" spans="1:11" s="89" customFormat="1" ht="21" customHeight="1">
      <c r="A60" s="73" t="s">
        <v>136</v>
      </c>
      <c r="B60" s="61">
        <f t="shared" si="0"/>
        <v>26</v>
      </c>
      <c r="C60" s="71" t="s">
        <v>140</v>
      </c>
      <c r="D60" s="110"/>
      <c r="E60" s="110"/>
      <c r="F60" s="115"/>
      <c r="G60" s="110"/>
      <c r="H60" s="110"/>
      <c r="I60" s="110"/>
      <c r="J60" s="110"/>
      <c r="K60" s="110"/>
    </row>
    <row r="61" spans="1:16" s="89" customFormat="1" ht="21" customHeight="1">
      <c r="A61" s="73" t="s">
        <v>44</v>
      </c>
      <c r="B61" s="61">
        <f t="shared" si="0"/>
        <v>27</v>
      </c>
      <c r="C61" s="71" t="s">
        <v>141</v>
      </c>
      <c r="D61" s="110"/>
      <c r="E61" s="110"/>
      <c r="F61" s="115"/>
      <c r="G61" s="110"/>
      <c r="H61" s="110"/>
      <c r="I61" s="110"/>
      <c r="J61" s="110"/>
      <c r="K61" s="110"/>
      <c r="P61" s="90"/>
    </row>
    <row r="62" spans="1:11" s="89" customFormat="1" ht="21" customHeight="1">
      <c r="A62" s="73" t="s">
        <v>45</v>
      </c>
      <c r="B62" s="61">
        <f t="shared" si="0"/>
        <v>28</v>
      </c>
      <c r="C62" s="71" t="s">
        <v>142</v>
      </c>
      <c r="D62" s="110"/>
      <c r="E62" s="110"/>
      <c r="F62" s="115"/>
      <c r="G62" s="110"/>
      <c r="H62" s="110"/>
      <c r="I62" s="110"/>
      <c r="J62" s="110"/>
      <c r="K62" s="110"/>
    </row>
    <row r="63" spans="1:11" s="89" customFormat="1" ht="21" customHeight="1">
      <c r="A63" s="73" t="s">
        <v>137</v>
      </c>
      <c r="B63" s="61">
        <f t="shared" si="0"/>
        <v>29</v>
      </c>
      <c r="C63" s="71" t="s">
        <v>143</v>
      </c>
      <c r="D63" s="110"/>
      <c r="E63" s="110"/>
      <c r="F63" s="115"/>
      <c r="G63" s="110"/>
      <c r="H63" s="110"/>
      <c r="I63" s="110"/>
      <c r="J63" s="110"/>
      <c r="K63" s="110"/>
    </row>
    <row r="64" spans="1:11" s="89" customFormat="1" ht="21" customHeight="1">
      <c r="A64" s="73" t="s">
        <v>96</v>
      </c>
      <c r="B64" s="61">
        <f t="shared" si="0"/>
        <v>30</v>
      </c>
      <c r="C64" s="71" t="s">
        <v>144</v>
      </c>
      <c r="D64" s="110"/>
      <c r="E64" s="110"/>
      <c r="F64" s="115"/>
      <c r="G64" s="110"/>
      <c r="H64" s="110"/>
      <c r="I64" s="110"/>
      <c r="J64" s="110"/>
      <c r="K64" s="110"/>
    </row>
    <row r="65" spans="1:11" s="89" customFormat="1" ht="21" customHeight="1">
      <c r="A65" s="73" t="s">
        <v>97</v>
      </c>
      <c r="B65" s="61">
        <f t="shared" si="0"/>
        <v>31</v>
      </c>
      <c r="C65" s="71" t="s">
        <v>145</v>
      </c>
      <c r="D65" s="110"/>
      <c r="E65" s="110"/>
      <c r="F65" s="115"/>
      <c r="G65" s="110"/>
      <c r="H65" s="110"/>
      <c r="I65" s="110"/>
      <c r="J65" s="110"/>
      <c r="K65" s="110"/>
    </row>
    <row r="66" spans="1:11" s="89" customFormat="1" ht="21" customHeight="1">
      <c r="A66" s="73" t="s">
        <v>47</v>
      </c>
      <c r="B66" s="61">
        <f t="shared" si="0"/>
        <v>32</v>
      </c>
      <c r="C66" s="71" t="s">
        <v>146</v>
      </c>
      <c r="D66" s="115"/>
      <c r="E66" s="115"/>
      <c r="F66" s="115"/>
      <c r="G66" s="110"/>
      <c r="H66" s="110"/>
      <c r="I66" s="110"/>
      <c r="J66" s="110"/>
      <c r="K66" s="110"/>
    </row>
    <row r="67" spans="1:11" s="89" customFormat="1" ht="21" customHeight="1">
      <c r="A67" s="91" t="s">
        <v>138</v>
      </c>
      <c r="B67" s="61">
        <f t="shared" si="0"/>
        <v>33</v>
      </c>
      <c r="C67" s="71" t="s">
        <v>147</v>
      </c>
      <c r="D67" s="115"/>
      <c r="E67" s="115"/>
      <c r="F67" s="115"/>
      <c r="G67" s="110"/>
      <c r="H67" s="110"/>
      <c r="I67" s="110"/>
      <c r="J67" s="110"/>
      <c r="K67" s="110"/>
    </row>
    <row r="68" spans="1:11" s="83" customFormat="1" ht="21" customHeight="1">
      <c r="A68" s="181" t="s">
        <v>426</v>
      </c>
      <c r="B68" s="179">
        <f t="shared" si="0"/>
        <v>34</v>
      </c>
      <c r="C68" s="187" t="s">
        <v>222</v>
      </c>
      <c r="D68" s="186"/>
      <c r="E68" s="186"/>
      <c r="F68" s="186"/>
      <c r="G68" s="185"/>
      <c r="H68" s="185"/>
      <c r="I68" s="185"/>
      <c r="J68" s="185"/>
      <c r="K68" s="185"/>
    </row>
    <row r="69" spans="1:11" s="89" customFormat="1" ht="33.75" customHeight="1">
      <c r="A69" s="73" t="s">
        <v>357</v>
      </c>
      <c r="B69" s="61">
        <f t="shared" si="0"/>
        <v>35</v>
      </c>
      <c r="C69" s="61" t="s">
        <v>356</v>
      </c>
      <c r="D69" s="115"/>
      <c r="E69" s="115"/>
      <c r="F69" s="115"/>
      <c r="G69" s="110"/>
      <c r="H69" s="110"/>
      <c r="I69" s="110"/>
      <c r="J69" s="110"/>
      <c r="K69" s="110"/>
    </row>
    <row r="70" spans="1:11" s="89" customFormat="1" ht="21" customHeight="1">
      <c r="A70" s="183" t="s">
        <v>293</v>
      </c>
      <c r="B70" s="61">
        <f t="shared" si="0"/>
        <v>36</v>
      </c>
      <c r="C70" s="61" t="s">
        <v>240</v>
      </c>
      <c r="D70" s="115"/>
      <c r="E70" s="115"/>
      <c r="F70" s="115"/>
      <c r="G70" s="110"/>
      <c r="H70" s="110"/>
      <c r="I70" s="110"/>
      <c r="J70" s="110"/>
      <c r="K70" s="110"/>
    </row>
    <row r="71" spans="1:11" s="89" customFormat="1" ht="21" customHeight="1" thickBot="1">
      <c r="A71" s="183" t="s">
        <v>294</v>
      </c>
      <c r="B71" s="61">
        <f t="shared" si="0"/>
        <v>37</v>
      </c>
      <c r="C71" s="61" t="s">
        <v>243</v>
      </c>
      <c r="D71" s="115"/>
      <c r="E71" s="115"/>
      <c r="F71" s="115"/>
      <c r="G71" s="110"/>
      <c r="H71" s="110"/>
      <c r="I71" s="110"/>
      <c r="J71" s="110"/>
      <c r="K71" s="110"/>
    </row>
    <row r="72" spans="1:16" s="22" customFormat="1" ht="21" customHeight="1" thickBot="1">
      <c r="A72" s="29" t="s">
        <v>139</v>
      </c>
      <c r="B72" s="61">
        <f t="shared" si="0"/>
        <v>38</v>
      </c>
      <c r="C72" s="161">
        <v>1120</v>
      </c>
      <c r="D72" s="135">
        <f>D73+D74+D75+D81+D83+D94+D95+D96+D102+D103+D104+D82</f>
        <v>83540.49999999999</v>
      </c>
      <c r="E72" s="135">
        <f>E73+E74+E75+E81+E82+E83+E94+E95+E96+E102+E103+E104</f>
        <v>120979.99999999999</v>
      </c>
      <c r="F72" s="135">
        <f>F73+F74+F75+F81+F83+F94+F95+F96+F102+F103+F104+F82</f>
        <v>129530.29999999999</v>
      </c>
      <c r="G72" s="135">
        <f>G73+G74+G75+G81+G83+G94+G95+G102+G103+G104+G82</f>
        <v>32381.4</v>
      </c>
      <c r="H72" s="135">
        <f>H73+H74+H75+H81+H83+H94+H95+H102+H103+H104+H82</f>
        <v>32384.000000000004</v>
      </c>
      <c r="I72" s="135">
        <f>I73+I74+I75+I81+I83+I94+I95+I96+I102+I103+I104+I82</f>
        <v>32383.000000000004</v>
      </c>
      <c r="J72" s="135">
        <f>J73+J74+J75+J81+J83+J94+J95+J102+J103+J104+J82</f>
        <v>32381.9</v>
      </c>
      <c r="K72" s="135"/>
      <c r="M72" s="51"/>
      <c r="N72" s="56"/>
      <c r="O72" s="56"/>
      <c r="P72" s="51"/>
    </row>
    <row r="73" spans="1:13" s="22" customFormat="1" ht="21" customHeight="1">
      <c r="A73" s="70" t="s">
        <v>89</v>
      </c>
      <c r="B73" s="61">
        <f t="shared" si="0"/>
        <v>39</v>
      </c>
      <c r="C73" s="72" t="s">
        <v>218</v>
      </c>
      <c r="D73" s="116">
        <v>54702.7</v>
      </c>
      <c r="E73" s="116">
        <v>87840</v>
      </c>
      <c r="F73" s="116">
        <f>G73+H73+I73+J73</f>
        <v>87840</v>
      </c>
      <c r="G73" s="116">
        <v>21960</v>
      </c>
      <c r="H73" s="116">
        <v>21960</v>
      </c>
      <c r="I73" s="116">
        <v>21960</v>
      </c>
      <c r="J73" s="116">
        <v>21960</v>
      </c>
      <c r="K73" s="116"/>
      <c r="M73" s="54"/>
    </row>
    <row r="74" spans="1:13" s="22" customFormat="1" ht="21" customHeight="1">
      <c r="A74" s="63" t="s">
        <v>90</v>
      </c>
      <c r="B74" s="61">
        <f t="shared" si="0"/>
        <v>40</v>
      </c>
      <c r="C74" s="72" t="s">
        <v>295</v>
      </c>
      <c r="D74" s="117">
        <v>10753.6</v>
      </c>
      <c r="E74" s="117">
        <v>19324.8</v>
      </c>
      <c r="F74" s="117">
        <f>G74+H74+I74+J74</f>
        <v>19324.8</v>
      </c>
      <c r="G74" s="117">
        <v>4831.2</v>
      </c>
      <c r="H74" s="117">
        <v>4831.2</v>
      </c>
      <c r="I74" s="117">
        <v>4831.2</v>
      </c>
      <c r="J74" s="117">
        <v>4831.2</v>
      </c>
      <c r="K74" s="117"/>
      <c r="M74" s="54"/>
    </row>
    <row r="75" spans="1:13" s="22" customFormat="1" ht="21" customHeight="1">
      <c r="A75" s="63" t="s">
        <v>136</v>
      </c>
      <c r="B75" s="106">
        <f t="shared" si="0"/>
        <v>41</v>
      </c>
      <c r="C75" s="72" t="s">
        <v>296</v>
      </c>
      <c r="D75" s="117">
        <v>885</v>
      </c>
      <c r="E75" s="117">
        <f aca="true" t="shared" si="2" ref="E75:J75">E76+E77+E78+E79+E80</f>
        <v>976.2</v>
      </c>
      <c r="F75" s="117">
        <f t="shared" si="2"/>
        <v>1676.2</v>
      </c>
      <c r="G75" s="117">
        <f t="shared" si="2"/>
        <v>418</v>
      </c>
      <c r="H75" s="117">
        <f>H76+H77+H78+H79+H80</f>
        <v>420.4</v>
      </c>
      <c r="I75" s="117">
        <f t="shared" si="2"/>
        <v>419.4</v>
      </c>
      <c r="J75" s="117">
        <f t="shared" si="2"/>
        <v>418.4</v>
      </c>
      <c r="K75" s="117"/>
      <c r="M75" s="54"/>
    </row>
    <row r="76" spans="1:13" s="22" customFormat="1" ht="22.5" customHeight="1">
      <c r="A76" s="65" t="s">
        <v>108</v>
      </c>
      <c r="B76" s="61">
        <f t="shared" si="0"/>
        <v>42</v>
      </c>
      <c r="C76" s="66" t="s">
        <v>297</v>
      </c>
      <c r="D76" s="117">
        <v>18.1</v>
      </c>
      <c r="E76" s="117">
        <v>253.5</v>
      </c>
      <c r="F76" s="137">
        <f>G76+H76+I76+J76</f>
        <v>253.5</v>
      </c>
      <c r="G76" s="137">
        <v>63.3</v>
      </c>
      <c r="H76" s="137">
        <v>63.4</v>
      </c>
      <c r="I76" s="137">
        <v>63.4</v>
      </c>
      <c r="J76" s="137">
        <v>63.4</v>
      </c>
      <c r="K76" s="117"/>
      <c r="M76" s="54"/>
    </row>
    <row r="77" spans="1:13" s="22" customFormat="1" ht="21.75" customHeight="1">
      <c r="A77" s="65" t="s">
        <v>95</v>
      </c>
      <c r="B77" s="61">
        <f t="shared" si="0"/>
        <v>43</v>
      </c>
      <c r="C77" s="66" t="s">
        <v>298</v>
      </c>
      <c r="D77" s="117">
        <v>373.1</v>
      </c>
      <c r="E77" s="117">
        <v>290</v>
      </c>
      <c r="F77" s="137">
        <f>G77+H77+I77+J77</f>
        <v>290</v>
      </c>
      <c r="G77" s="137">
        <v>72</v>
      </c>
      <c r="H77" s="137">
        <v>73</v>
      </c>
      <c r="I77" s="137">
        <v>73</v>
      </c>
      <c r="J77" s="137">
        <v>72</v>
      </c>
      <c r="K77" s="117"/>
      <c r="M77" s="54"/>
    </row>
    <row r="78" spans="1:13" s="22" customFormat="1" ht="22.5" customHeight="1">
      <c r="A78" s="65" t="s">
        <v>93</v>
      </c>
      <c r="B78" s="61">
        <f t="shared" si="0"/>
        <v>44</v>
      </c>
      <c r="C78" s="66" t="s">
        <v>299</v>
      </c>
      <c r="D78" s="117">
        <v>111.8</v>
      </c>
      <c r="E78" s="117">
        <v>111</v>
      </c>
      <c r="F78" s="137">
        <f>G78+H78+I78+J78</f>
        <v>811</v>
      </c>
      <c r="G78" s="137">
        <v>203</v>
      </c>
      <c r="H78" s="137">
        <v>203</v>
      </c>
      <c r="I78" s="137">
        <v>202</v>
      </c>
      <c r="J78" s="137">
        <v>203</v>
      </c>
      <c r="K78" s="117"/>
      <c r="M78" s="54"/>
    </row>
    <row r="79" spans="1:13" s="22" customFormat="1" ht="37.5" customHeight="1">
      <c r="A79" s="65" t="s">
        <v>105</v>
      </c>
      <c r="B79" s="61">
        <f t="shared" si="0"/>
        <v>45</v>
      </c>
      <c r="C79" s="66" t="s">
        <v>300</v>
      </c>
      <c r="D79" s="117">
        <v>199.8</v>
      </c>
      <c r="E79" s="117">
        <v>218</v>
      </c>
      <c r="F79" s="137">
        <f>G79+H79+I79+J79</f>
        <v>218</v>
      </c>
      <c r="G79" s="137">
        <v>54</v>
      </c>
      <c r="H79" s="137">
        <v>55</v>
      </c>
      <c r="I79" s="137">
        <v>55</v>
      </c>
      <c r="J79" s="137">
        <v>54</v>
      </c>
      <c r="K79" s="117"/>
      <c r="M79" s="54"/>
    </row>
    <row r="80" spans="1:13" s="22" customFormat="1" ht="24.75" customHeight="1">
      <c r="A80" s="65" t="s">
        <v>106</v>
      </c>
      <c r="B80" s="61">
        <f t="shared" si="0"/>
        <v>46</v>
      </c>
      <c r="C80" s="66" t="s">
        <v>301</v>
      </c>
      <c r="D80" s="117">
        <v>182.2</v>
      </c>
      <c r="E80" s="117">
        <v>103.7</v>
      </c>
      <c r="F80" s="137">
        <f>G80+H80+I80+J80</f>
        <v>103.7</v>
      </c>
      <c r="G80" s="137">
        <v>25.7</v>
      </c>
      <c r="H80" s="137">
        <v>26</v>
      </c>
      <c r="I80" s="137">
        <v>26</v>
      </c>
      <c r="J80" s="137">
        <v>26</v>
      </c>
      <c r="K80" s="117"/>
      <c r="M80" s="54"/>
    </row>
    <row r="81" spans="1:13" s="22" customFormat="1" ht="54" customHeight="1">
      <c r="A81" s="63" t="s">
        <v>44</v>
      </c>
      <c r="B81" s="61">
        <f t="shared" si="0"/>
        <v>47</v>
      </c>
      <c r="C81" s="64" t="s">
        <v>302</v>
      </c>
      <c r="D81" s="117">
        <v>421.9</v>
      </c>
      <c r="E81" s="117">
        <v>446</v>
      </c>
      <c r="F81" s="117">
        <v>446</v>
      </c>
      <c r="G81" s="117">
        <v>111.5</v>
      </c>
      <c r="H81" s="117">
        <v>111.5</v>
      </c>
      <c r="I81" s="117">
        <v>111.5</v>
      </c>
      <c r="J81" s="117">
        <v>111.5</v>
      </c>
      <c r="K81" s="117"/>
      <c r="M81" s="54"/>
    </row>
    <row r="82" spans="1:13" s="22" customFormat="1" ht="18" customHeight="1">
      <c r="A82" s="63" t="s">
        <v>45</v>
      </c>
      <c r="B82" s="61">
        <f t="shared" si="0"/>
        <v>48</v>
      </c>
      <c r="C82" s="64" t="s">
        <v>303</v>
      </c>
      <c r="D82" s="117">
        <v>0</v>
      </c>
      <c r="E82" s="117">
        <v>0</v>
      </c>
      <c r="F82" s="117">
        <f>G82+H82+I82+J82</f>
        <v>0</v>
      </c>
      <c r="G82" s="117">
        <v>0</v>
      </c>
      <c r="H82" s="117">
        <v>0</v>
      </c>
      <c r="I82" s="117">
        <v>0</v>
      </c>
      <c r="J82" s="117">
        <v>0</v>
      </c>
      <c r="K82" s="117"/>
      <c r="M82" s="54"/>
    </row>
    <row r="83" spans="1:13" s="22" customFormat="1" ht="52.5" customHeight="1">
      <c r="A83" s="63" t="s">
        <v>137</v>
      </c>
      <c r="B83" s="61">
        <f t="shared" si="0"/>
        <v>49</v>
      </c>
      <c r="C83" s="64" t="s">
        <v>304</v>
      </c>
      <c r="D83" s="117">
        <v>1717</v>
      </c>
      <c r="E83" s="117">
        <v>1873.4</v>
      </c>
      <c r="F83" s="117">
        <f>G83+H83+I83+J83</f>
        <v>1173.4</v>
      </c>
      <c r="G83" s="117">
        <f>G84+G85+G86+G87+G88+G89+G90+G91+G92+G93</f>
        <v>293.3</v>
      </c>
      <c r="H83" s="117">
        <f>H84+H85+H86+H87+H88+H89+H90+H91+H92+H93</f>
        <v>293.4</v>
      </c>
      <c r="I83" s="117">
        <f>I84+I85+I86+I87+I88+I89+I90+I91+I92+I93</f>
        <v>293.4</v>
      </c>
      <c r="J83" s="117">
        <f>J84+J85+J86+J87+J88+J89+J90+J91+J92+J93</f>
        <v>293.3</v>
      </c>
      <c r="K83" s="117"/>
      <c r="M83" s="54"/>
    </row>
    <row r="84" spans="1:13" s="22" customFormat="1" ht="21.75" customHeight="1">
      <c r="A84" s="69" t="s">
        <v>358</v>
      </c>
      <c r="B84" s="61">
        <f t="shared" si="0"/>
        <v>50</v>
      </c>
      <c r="C84" s="66" t="s">
        <v>305</v>
      </c>
      <c r="D84" s="117"/>
      <c r="E84" s="117">
        <v>100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17"/>
      <c r="M84" s="54"/>
    </row>
    <row r="85" spans="1:13" s="22" customFormat="1" ht="21.75" customHeight="1">
      <c r="A85" s="69" t="s">
        <v>306</v>
      </c>
      <c r="B85" s="61">
        <f t="shared" si="0"/>
        <v>51</v>
      </c>
      <c r="C85" s="66" t="s">
        <v>307</v>
      </c>
      <c r="D85" s="117"/>
      <c r="E85" s="117">
        <v>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17"/>
      <c r="M85" s="54"/>
    </row>
    <row r="86" spans="1:13" s="22" customFormat="1" ht="21.75" customHeight="1">
      <c r="A86" s="69" t="s">
        <v>359</v>
      </c>
      <c r="B86" s="61">
        <f t="shared" si="0"/>
        <v>52</v>
      </c>
      <c r="C86" s="66" t="s">
        <v>308</v>
      </c>
      <c r="D86" s="117">
        <v>202.3</v>
      </c>
      <c r="E86" s="117">
        <v>461</v>
      </c>
      <c r="F86" s="137">
        <f>G86+H86+I86+J86</f>
        <v>461</v>
      </c>
      <c r="G86" s="137">
        <v>115.2</v>
      </c>
      <c r="H86" s="137">
        <v>115.3</v>
      </c>
      <c r="I86" s="137">
        <v>115.3</v>
      </c>
      <c r="J86" s="137">
        <v>115.2</v>
      </c>
      <c r="K86" s="117"/>
      <c r="M86" s="54"/>
    </row>
    <row r="87" spans="1:13" s="22" customFormat="1" ht="18" customHeight="1">
      <c r="A87" s="69" t="s">
        <v>94</v>
      </c>
      <c r="B87" s="61">
        <f t="shared" si="0"/>
        <v>53</v>
      </c>
      <c r="C87" s="66" t="s">
        <v>309</v>
      </c>
      <c r="D87" s="117">
        <v>747.6</v>
      </c>
      <c r="E87" s="117">
        <v>605.6</v>
      </c>
      <c r="F87" s="137">
        <v>205.6</v>
      </c>
      <c r="G87" s="137">
        <v>51.4</v>
      </c>
      <c r="H87" s="137">
        <v>51.4</v>
      </c>
      <c r="I87" s="137">
        <v>51.4</v>
      </c>
      <c r="J87" s="137">
        <v>51.4</v>
      </c>
      <c r="K87" s="117"/>
      <c r="M87" s="54"/>
    </row>
    <row r="88" spans="1:13" s="22" customFormat="1" ht="22.5" customHeight="1">
      <c r="A88" s="69" t="s">
        <v>310</v>
      </c>
      <c r="B88" s="61">
        <f t="shared" si="0"/>
        <v>54</v>
      </c>
      <c r="C88" s="66" t="s">
        <v>311</v>
      </c>
      <c r="D88" s="117">
        <v>7.7</v>
      </c>
      <c r="E88" s="117">
        <v>10</v>
      </c>
      <c r="F88" s="137">
        <v>10</v>
      </c>
      <c r="G88" s="137">
        <v>2.5</v>
      </c>
      <c r="H88" s="137">
        <v>2.5</v>
      </c>
      <c r="I88" s="137">
        <v>2.5</v>
      </c>
      <c r="J88" s="137">
        <v>2.5</v>
      </c>
      <c r="K88" s="117"/>
      <c r="M88" s="54"/>
    </row>
    <row r="89" spans="1:13" s="22" customFormat="1" ht="30" customHeight="1">
      <c r="A89" s="69" t="s">
        <v>312</v>
      </c>
      <c r="B89" s="61">
        <f t="shared" si="0"/>
        <v>55</v>
      </c>
      <c r="C89" s="66" t="s">
        <v>313</v>
      </c>
      <c r="D89" s="117">
        <v>323.9</v>
      </c>
      <c r="E89" s="117">
        <v>340</v>
      </c>
      <c r="F89" s="137">
        <v>340</v>
      </c>
      <c r="G89" s="137">
        <v>85</v>
      </c>
      <c r="H89" s="137">
        <v>85</v>
      </c>
      <c r="I89" s="137">
        <v>85</v>
      </c>
      <c r="J89" s="137">
        <v>85</v>
      </c>
      <c r="K89" s="117"/>
      <c r="M89" s="54"/>
    </row>
    <row r="90" spans="1:13" s="22" customFormat="1" ht="18" customHeight="1">
      <c r="A90" s="69" t="s">
        <v>314</v>
      </c>
      <c r="B90" s="61">
        <f t="shared" si="0"/>
        <v>56</v>
      </c>
      <c r="C90" s="66" t="s">
        <v>315</v>
      </c>
      <c r="D90" s="117">
        <v>18.7</v>
      </c>
      <c r="E90" s="117">
        <v>80</v>
      </c>
      <c r="F90" s="137">
        <v>80</v>
      </c>
      <c r="G90" s="137">
        <v>20</v>
      </c>
      <c r="H90" s="137">
        <v>20</v>
      </c>
      <c r="I90" s="137">
        <v>20</v>
      </c>
      <c r="J90" s="137">
        <v>20</v>
      </c>
      <c r="K90" s="117"/>
      <c r="M90" s="54"/>
    </row>
    <row r="91" spans="1:13" s="22" customFormat="1" ht="18" customHeight="1">
      <c r="A91" s="69" t="s">
        <v>361</v>
      </c>
      <c r="B91" s="61">
        <f t="shared" si="0"/>
        <v>57</v>
      </c>
      <c r="C91" s="66" t="s">
        <v>316</v>
      </c>
      <c r="D91" s="117">
        <v>14.2</v>
      </c>
      <c r="E91" s="117">
        <v>20</v>
      </c>
      <c r="F91" s="137">
        <v>20</v>
      </c>
      <c r="G91" s="137">
        <v>5</v>
      </c>
      <c r="H91" s="137">
        <v>5</v>
      </c>
      <c r="I91" s="137">
        <v>5</v>
      </c>
      <c r="J91" s="137">
        <v>5</v>
      </c>
      <c r="K91" s="184"/>
      <c r="M91" s="54"/>
    </row>
    <row r="92" spans="1:13" s="188" customFormat="1" ht="30.75">
      <c r="A92" s="305" t="s">
        <v>362</v>
      </c>
      <c r="B92" s="61">
        <f t="shared" si="0"/>
        <v>58</v>
      </c>
      <c r="C92" s="66" t="s">
        <v>317</v>
      </c>
      <c r="D92" s="189">
        <v>6.5</v>
      </c>
      <c r="E92" s="189">
        <v>20</v>
      </c>
      <c r="F92" s="190">
        <v>20</v>
      </c>
      <c r="G92" s="189">
        <v>5</v>
      </c>
      <c r="H92" s="189">
        <v>5</v>
      </c>
      <c r="I92" s="189">
        <v>5</v>
      </c>
      <c r="J92" s="191">
        <v>5</v>
      </c>
      <c r="K92" s="178"/>
      <c r="M92" s="54">
        <f>D86+D87+D88+D89+D90+D91+D92+D93</f>
        <v>1717</v>
      </c>
    </row>
    <row r="93" spans="1:13" s="22" customFormat="1" ht="29.25" customHeight="1">
      <c r="A93" s="69" t="s">
        <v>106</v>
      </c>
      <c r="B93" s="61">
        <f t="shared" si="0"/>
        <v>59</v>
      </c>
      <c r="C93" s="66" t="s">
        <v>360</v>
      </c>
      <c r="D93" s="117">
        <v>396.1</v>
      </c>
      <c r="E93" s="117">
        <v>236.8</v>
      </c>
      <c r="F93" s="137">
        <v>36.8</v>
      </c>
      <c r="G93" s="137">
        <v>9.2</v>
      </c>
      <c r="H93" s="137">
        <v>9.2</v>
      </c>
      <c r="I93" s="137">
        <v>9.2</v>
      </c>
      <c r="J93" s="137">
        <v>9.2</v>
      </c>
      <c r="K93" s="117"/>
      <c r="M93" s="54"/>
    </row>
    <row r="94" spans="1:13" s="22" customFormat="1" ht="21" customHeight="1">
      <c r="A94" s="63" t="s">
        <v>96</v>
      </c>
      <c r="B94" s="61">
        <f t="shared" si="0"/>
        <v>60</v>
      </c>
      <c r="C94" s="64" t="s">
        <v>318</v>
      </c>
      <c r="D94" s="117">
        <v>3.2</v>
      </c>
      <c r="E94" s="117">
        <v>7.9</v>
      </c>
      <c r="F94" s="117">
        <f>G94+H94+I94+J94</f>
        <v>7.9</v>
      </c>
      <c r="G94" s="117">
        <v>1.9</v>
      </c>
      <c r="H94" s="117">
        <v>2</v>
      </c>
      <c r="I94" s="117">
        <v>2</v>
      </c>
      <c r="J94" s="117">
        <v>2</v>
      </c>
      <c r="K94" s="117"/>
      <c r="M94" s="54"/>
    </row>
    <row r="95" spans="1:14" s="22" customFormat="1" ht="21" customHeight="1">
      <c r="A95" s="63" t="s">
        <v>97</v>
      </c>
      <c r="B95" s="61">
        <f t="shared" si="0"/>
        <v>61</v>
      </c>
      <c r="C95" s="64" t="s">
        <v>319</v>
      </c>
      <c r="D95" s="117">
        <v>60.9</v>
      </c>
      <c r="E95" s="117">
        <v>62</v>
      </c>
      <c r="F95" s="117">
        <f>G95+H95+I95+J95</f>
        <v>62</v>
      </c>
      <c r="G95" s="117">
        <v>15.5</v>
      </c>
      <c r="H95" s="117">
        <v>15.5</v>
      </c>
      <c r="I95" s="117">
        <v>15.5</v>
      </c>
      <c r="J95" s="117">
        <v>15.5</v>
      </c>
      <c r="K95" s="117"/>
      <c r="M95" s="54"/>
      <c r="N95" s="51"/>
    </row>
    <row r="96" spans="1:17" s="67" customFormat="1" ht="21" customHeight="1">
      <c r="A96" s="68" t="s">
        <v>46</v>
      </c>
      <c r="B96" s="61">
        <f t="shared" si="0"/>
        <v>62</v>
      </c>
      <c r="C96" s="64" t="s">
        <v>320</v>
      </c>
      <c r="D96" s="119">
        <v>9.8</v>
      </c>
      <c r="E96" s="119"/>
      <c r="F96" s="119"/>
      <c r="G96" s="119"/>
      <c r="H96" s="119"/>
      <c r="I96" s="119"/>
      <c r="J96" s="119"/>
      <c r="K96" s="119"/>
      <c r="M96" s="54"/>
      <c r="N96" s="77"/>
      <c r="O96" s="77"/>
      <c r="Q96" s="78"/>
    </row>
    <row r="97" spans="1:17" s="74" customFormat="1" ht="21" customHeight="1">
      <c r="A97" s="73" t="s">
        <v>109</v>
      </c>
      <c r="B97" s="61">
        <f t="shared" si="0"/>
        <v>63</v>
      </c>
      <c r="C97" s="61" t="s">
        <v>363</v>
      </c>
      <c r="D97" s="110">
        <v>0</v>
      </c>
      <c r="E97" s="110"/>
      <c r="F97" s="115"/>
      <c r="G97" s="110"/>
      <c r="H97" s="110"/>
      <c r="I97" s="110"/>
      <c r="J97" s="110"/>
      <c r="K97" s="110"/>
      <c r="M97" s="54"/>
      <c r="N97" s="75"/>
      <c r="O97" s="75"/>
      <c r="Q97" s="92"/>
    </row>
    <row r="98" spans="1:17" s="74" customFormat="1" ht="21" customHeight="1">
      <c r="A98" s="73" t="s">
        <v>110</v>
      </c>
      <c r="B98" s="61">
        <f t="shared" si="0"/>
        <v>64</v>
      </c>
      <c r="C98" s="61" t="s">
        <v>364</v>
      </c>
      <c r="D98" s="110">
        <v>5.6</v>
      </c>
      <c r="E98" s="110"/>
      <c r="F98" s="115"/>
      <c r="G98" s="110"/>
      <c r="H98" s="110"/>
      <c r="I98" s="110"/>
      <c r="J98" s="110"/>
      <c r="K98" s="110"/>
      <c r="M98" s="54"/>
      <c r="N98" s="75"/>
      <c r="O98" s="75"/>
      <c r="Q98" s="92"/>
    </row>
    <row r="99" spans="1:17" s="74" customFormat="1" ht="21" customHeight="1">
      <c r="A99" s="73" t="s">
        <v>111</v>
      </c>
      <c r="B99" s="61">
        <f t="shared" si="0"/>
        <v>65</v>
      </c>
      <c r="C99" s="61" t="s">
        <v>365</v>
      </c>
      <c r="D99" s="110">
        <v>4.2</v>
      </c>
      <c r="E99" s="110"/>
      <c r="F99" s="115"/>
      <c r="G99" s="110"/>
      <c r="H99" s="110"/>
      <c r="I99" s="110"/>
      <c r="J99" s="110"/>
      <c r="K99" s="110"/>
      <c r="M99" s="54"/>
      <c r="N99" s="75"/>
      <c r="O99" s="75"/>
      <c r="Q99" s="92"/>
    </row>
    <row r="100" spans="1:17" s="74" customFormat="1" ht="21" customHeight="1">
      <c r="A100" s="73" t="s">
        <v>112</v>
      </c>
      <c r="B100" s="61">
        <f aca="true" t="shared" si="3" ref="B100:B163">B99+1</f>
        <v>66</v>
      </c>
      <c r="C100" s="61" t="s">
        <v>366</v>
      </c>
      <c r="D100" s="110"/>
      <c r="E100" s="138"/>
      <c r="F100" s="115"/>
      <c r="G100" s="110"/>
      <c r="H100" s="110"/>
      <c r="I100" s="110"/>
      <c r="J100" s="110"/>
      <c r="K100" s="110"/>
      <c r="M100" s="54"/>
      <c r="N100" s="75"/>
      <c r="O100" s="75"/>
      <c r="Q100" s="92"/>
    </row>
    <row r="101" spans="1:17" s="74" customFormat="1" ht="42" customHeight="1">
      <c r="A101" s="73" t="s">
        <v>148</v>
      </c>
      <c r="B101" s="61">
        <f t="shared" si="3"/>
        <v>67</v>
      </c>
      <c r="C101" s="61" t="s">
        <v>367</v>
      </c>
      <c r="D101" s="110"/>
      <c r="E101" s="110"/>
      <c r="F101" s="115"/>
      <c r="G101" s="110"/>
      <c r="H101" s="110"/>
      <c r="I101" s="110"/>
      <c r="J101" s="110"/>
      <c r="K101" s="110"/>
      <c r="M101" s="54"/>
      <c r="N101" s="75"/>
      <c r="O101" s="75"/>
      <c r="Q101" s="92"/>
    </row>
    <row r="102" spans="1:11" s="22" customFormat="1" ht="21" customHeight="1">
      <c r="A102" s="63" t="s">
        <v>345</v>
      </c>
      <c r="B102" s="61">
        <f t="shared" si="3"/>
        <v>68</v>
      </c>
      <c r="C102" s="64" t="s">
        <v>321</v>
      </c>
      <c r="D102" s="117">
        <v>73.8</v>
      </c>
      <c r="E102" s="117">
        <v>0</v>
      </c>
      <c r="F102" s="117">
        <f>G102+H102+I102+J102</f>
        <v>0</v>
      </c>
      <c r="G102" s="117"/>
      <c r="H102" s="117"/>
      <c r="I102" s="117"/>
      <c r="J102" s="117"/>
      <c r="K102" s="117"/>
    </row>
    <row r="103" spans="1:13" s="22" customFormat="1" ht="21" customHeight="1">
      <c r="A103" s="63" t="s">
        <v>138</v>
      </c>
      <c r="B103" s="61">
        <f t="shared" si="3"/>
        <v>69</v>
      </c>
      <c r="C103" s="64" t="s">
        <v>322</v>
      </c>
      <c r="D103" s="117">
        <v>211.8</v>
      </c>
      <c r="E103" s="117">
        <v>0</v>
      </c>
      <c r="F103" s="117">
        <f>G103+H103+I103+J103</f>
        <v>0</v>
      </c>
      <c r="G103" s="117">
        <v>0</v>
      </c>
      <c r="H103" s="117">
        <v>0</v>
      </c>
      <c r="I103" s="117">
        <v>0</v>
      </c>
      <c r="J103" s="117">
        <v>0</v>
      </c>
      <c r="K103" s="117"/>
      <c r="M103" s="54"/>
    </row>
    <row r="104" spans="1:17" s="22" customFormat="1" ht="21" customHeight="1">
      <c r="A104" s="63" t="s">
        <v>239</v>
      </c>
      <c r="B104" s="61">
        <f t="shared" si="3"/>
        <v>70</v>
      </c>
      <c r="C104" s="64" t="s">
        <v>368</v>
      </c>
      <c r="D104" s="117">
        <v>14700.8</v>
      </c>
      <c r="E104" s="117">
        <v>10449.7</v>
      </c>
      <c r="F104" s="117">
        <f>F106+F107+F108</f>
        <v>19000</v>
      </c>
      <c r="G104" s="117">
        <f>G106+G107+G108</f>
        <v>4750</v>
      </c>
      <c r="H104" s="117">
        <f>H106+H107+H108</f>
        <v>4750</v>
      </c>
      <c r="I104" s="117">
        <f>I106+I107+I108</f>
        <v>4750</v>
      </c>
      <c r="J104" s="117">
        <f>J106+J107+J108</f>
        <v>4750</v>
      </c>
      <c r="K104" s="118"/>
      <c r="M104" s="54"/>
      <c r="N104" s="54"/>
      <c r="O104" s="54"/>
      <c r="Q104" s="55"/>
    </row>
    <row r="105" spans="1:17" s="22" customFormat="1" ht="37.5" customHeight="1">
      <c r="A105" s="65" t="s">
        <v>262</v>
      </c>
      <c r="B105" s="61">
        <f t="shared" si="3"/>
        <v>71</v>
      </c>
      <c r="C105" s="64" t="s">
        <v>369</v>
      </c>
      <c r="D105" s="117">
        <v>1000</v>
      </c>
      <c r="E105" s="62"/>
      <c r="F105" s="117"/>
      <c r="G105" s="117"/>
      <c r="H105" s="117"/>
      <c r="I105" s="117"/>
      <c r="J105" s="117"/>
      <c r="K105" s="118"/>
      <c r="M105" s="54"/>
      <c r="N105" s="54"/>
      <c r="O105" s="54"/>
      <c r="Q105" s="55"/>
    </row>
    <row r="106" spans="1:17" s="22" customFormat="1" ht="37.5" customHeight="1">
      <c r="A106" s="65" t="s">
        <v>452</v>
      </c>
      <c r="B106" s="61">
        <f t="shared" si="3"/>
        <v>72</v>
      </c>
      <c r="C106" s="64" t="s">
        <v>370</v>
      </c>
      <c r="D106" s="117"/>
      <c r="E106" s="283"/>
      <c r="F106" s="117">
        <f>G106+H106+I106+J106</f>
        <v>16000</v>
      </c>
      <c r="G106" s="117">
        <v>4000</v>
      </c>
      <c r="H106" s="117">
        <v>4000</v>
      </c>
      <c r="I106" s="117">
        <v>4000</v>
      </c>
      <c r="J106" s="117">
        <v>4000</v>
      </c>
      <c r="K106" s="118"/>
      <c r="M106" s="54"/>
      <c r="N106" s="54"/>
      <c r="O106" s="54"/>
      <c r="Q106" s="55"/>
    </row>
    <row r="107" spans="1:17" s="22" customFormat="1" ht="37.5" customHeight="1">
      <c r="A107" s="87" t="s">
        <v>451</v>
      </c>
      <c r="B107" s="61"/>
      <c r="C107" s="64"/>
      <c r="D107" s="117"/>
      <c r="E107" s="283"/>
      <c r="F107" s="117">
        <v>2000</v>
      </c>
      <c r="G107" s="117">
        <v>500</v>
      </c>
      <c r="H107" s="117">
        <v>500</v>
      </c>
      <c r="I107" s="117">
        <v>500</v>
      </c>
      <c r="J107" s="117">
        <v>500</v>
      </c>
      <c r="K107" s="118"/>
      <c r="M107" s="54"/>
      <c r="N107" s="54"/>
      <c r="O107" s="54"/>
      <c r="Q107" s="55"/>
    </row>
    <row r="108" spans="1:17" s="22" customFormat="1" ht="37.5" customHeight="1">
      <c r="A108" s="65" t="s">
        <v>453</v>
      </c>
      <c r="B108" s="61"/>
      <c r="C108" s="64"/>
      <c r="D108" s="117"/>
      <c r="E108" s="283"/>
      <c r="F108" s="117">
        <v>1000</v>
      </c>
      <c r="G108" s="117">
        <v>250</v>
      </c>
      <c r="H108" s="117">
        <v>250</v>
      </c>
      <c r="I108" s="117">
        <v>250</v>
      </c>
      <c r="J108" s="117">
        <v>250</v>
      </c>
      <c r="K108" s="118"/>
      <c r="M108" s="54"/>
      <c r="N108" s="54"/>
      <c r="O108" s="54"/>
      <c r="Q108" s="55"/>
    </row>
    <row r="109" spans="1:17" s="22" customFormat="1" ht="21" customHeight="1">
      <c r="A109" s="87" t="s">
        <v>258</v>
      </c>
      <c r="B109" s="61">
        <f>B106+1</f>
        <v>73</v>
      </c>
      <c r="C109" s="64" t="s">
        <v>371</v>
      </c>
      <c r="D109" s="117">
        <v>173.5</v>
      </c>
      <c r="E109" s="62"/>
      <c r="F109" s="117"/>
      <c r="G109" s="117"/>
      <c r="H109" s="117"/>
      <c r="I109" s="117"/>
      <c r="J109" s="117"/>
      <c r="K109" s="118"/>
      <c r="M109" s="54"/>
      <c r="N109" s="54"/>
      <c r="O109" s="54"/>
      <c r="Q109" s="55"/>
    </row>
    <row r="110" spans="1:17" s="22" customFormat="1" ht="21" customHeight="1">
      <c r="A110" s="65" t="s">
        <v>259</v>
      </c>
      <c r="B110" s="61">
        <f t="shared" si="3"/>
        <v>74</v>
      </c>
      <c r="C110" s="64" t="s">
        <v>372</v>
      </c>
      <c r="D110" s="117">
        <v>82.9</v>
      </c>
      <c r="E110" s="62"/>
      <c r="F110" s="117"/>
      <c r="G110" s="117"/>
      <c r="H110" s="117"/>
      <c r="I110" s="117"/>
      <c r="J110" s="117"/>
      <c r="K110" s="118"/>
      <c r="M110" s="54"/>
      <c r="N110" s="54"/>
      <c r="O110" s="54"/>
      <c r="Q110" s="55"/>
    </row>
    <row r="111" spans="1:17" s="22" customFormat="1" ht="21" customHeight="1">
      <c r="A111" s="65" t="s">
        <v>260</v>
      </c>
      <c r="B111" s="61">
        <f t="shared" si="3"/>
        <v>75</v>
      </c>
      <c r="C111" s="64" t="s">
        <v>373</v>
      </c>
      <c r="D111" s="117">
        <v>300</v>
      </c>
      <c r="E111" s="62"/>
      <c r="F111" s="117"/>
      <c r="G111" s="117"/>
      <c r="H111" s="117"/>
      <c r="I111" s="117"/>
      <c r="J111" s="117"/>
      <c r="K111" s="118"/>
      <c r="M111" s="54"/>
      <c r="N111" s="54"/>
      <c r="O111" s="54"/>
      <c r="Q111" s="55"/>
    </row>
    <row r="112" spans="1:17" s="22" customFormat="1" ht="18.75">
      <c r="A112" s="65" t="s">
        <v>455</v>
      </c>
      <c r="B112" s="61">
        <f t="shared" si="3"/>
        <v>76</v>
      </c>
      <c r="C112" s="64" t="s">
        <v>374</v>
      </c>
      <c r="D112" s="117">
        <v>1711.8</v>
      </c>
      <c r="E112" s="64">
        <v>7781.1</v>
      </c>
      <c r="F112" s="207"/>
      <c r="G112" s="117"/>
      <c r="H112" s="117"/>
      <c r="I112" s="117"/>
      <c r="J112" s="117"/>
      <c r="K112" s="118"/>
      <c r="M112" s="54"/>
      <c r="N112" s="54"/>
      <c r="O112" s="54"/>
      <c r="Q112" s="55"/>
    </row>
    <row r="113" spans="1:17" s="22" customFormat="1" ht="18.75">
      <c r="A113" s="65" t="s">
        <v>270</v>
      </c>
      <c r="B113" s="61">
        <f t="shared" si="3"/>
        <v>77</v>
      </c>
      <c r="C113" s="64" t="s">
        <v>375</v>
      </c>
      <c r="D113" s="117">
        <v>148.3</v>
      </c>
      <c r="E113" s="62"/>
      <c r="F113" s="117"/>
      <c r="G113" s="117"/>
      <c r="H113" s="117"/>
      <c r="I113" s="117"/>
      <c r="J113" s="117"/>
      <c r="K113" s="118"/>
      <c r="M113" s="54"/>
      <c r="N113" s="54"/>
      <c r="O113" s="54"/>
      <c r="Q113" s="55"/>
    </row>
    <row r="114" spans="1:17" s="22" customFormat="1" ht="18.75">
      <c r="A114" s="65" t="s">
        <v>272</v>
      </c>
      <c r="B114" s="61">
        <f t="shared" si="3"/>
        <v>78</v>
      </c>
      <c r="C114" s="64" t="s">
        <v>376</v>
      </c>
      <c r="D114" s="117">
        <v>415.3</v>
      </c>
      <c r="E114" s="62"/>
      <c r="F114" s="117"/>
      <c r="G114" s="117"/>
      <c r="H114" s="117"/>
      <c r="I114" s="117"/>
      <c r="J114" s="117"/>
      <c r="K114" s="118"/>
      <c r="M114" s="54"/>
      <c r="N114" s="54"/>
      <c r="O114" s="54"/>
      <c r="Q114" s="55"/>
    </row>
    <row r="115" spans="1:17" s="22" customFormat="1" ht="21" customHeight="1">
      <c r="A115" s="65" t="s">
        <v>244</v>
      </c>
      <c r="B115" s="61">
        <f t="shared" si="3"/>
        <v>79</v>
      </c>
      <c r="C115" s="64" t="s">
        <v>377</v>
      </c>
      <c r="D115" s="117">
        <v>0</v>
      </c>
      <c r="E115" s="62"/>
      <c r="F115" s="117"/>
      <c r="G115" s="117"/>
      <c r="H115" s="117"/>
      <c r="I115" s="117"/>
      <c r="J115" s="117"/>
      <c r="K115" s="118"/>
      <c r="N115" s="54"/>
      <c r="O115" s="54"/>
      <c r="Q115" s="55"/>
    </row>
    <row r="116" spans="1:17" s="22" customFormat="1" ht="21" customHeight="1">
      <c r="A116" s="65" t="s">
        <v>263</v>
      </c>
      <c r="B116" s="61">
        <f t="shared" si="3"/>
        <v>80</v>
      </c>
      <c r="C116" s="64" t="s">
        <v>378</v>
      </c>
      <c r="D116" s="117">
        <v>895.8</v>
      </c>
      <c r="E116" s="62"/>
      <c r="F116" s="117"/>
      <c r="G116" s="117"/>
      <c r="H116" s="117"/>
      <c r="I116" s="117"/>
      <c r="J116" s="117"/>
      <c r="K116" s="118"/>
      <c r="M116" s="54"/>
      <c r="N116" s="54"/>
      <c r="O116" s="54"/>
      <c r="Q116" s="55"/>
    </row>
    <row r="117" spans="1:17" s="22" customFormat="1" ht="21" customHeight="1">
      <c r="A117" s="65" t="s">
        <v>348</v>
      </c>
      <c r="B117" s="61">
        <f t="shared" si="3"/>
        <v>81</v>
      </c>
      <c r="C117" s="64" t="s">
        <v>379</v>
      </c>
      <c r="D117" s="117">
        <v>36.8</v>
      </c>
      <c r="E117" s="62"/>
      <c r="F117" s="117"/>
      <c r="G117" s="117"/>
      <c r="H117" s="117"/>
      <c r="I117" s="117"/>
      <c r="J117" s="117"/>
      <c r="K117" s="118"/>
      <c r="M117" s="54"/>
      <c r="N117" s="54"/>
      <c r="O117" s="54"/>
      <c r="Q117" s="55"/>
    </row>
    <row r="118" spans="1:17" s="22" customFormat="1" ht="21" customHeight="1">
      <c r="A118" s="65" t="s">
        <v>347</v>
      </c>
      <c r="B118" s="61">
        <f t="shared" si="3"/>
        <v>82</v>
      </c>
      <c r="C118" s="64" t="s">
        <v>380</v>
      </c>
      <c r="D118" s="117">
        <v>27</v>
      </c>
      <c r="E118" s="62"/>
      <c r="F118" s="117"/>
      <c r="G118" s="117"/>
      <c r="H118" s="117"/>
      <c r="I118" s="117"/>
      <c r="J118" s="117"/>
      <c r="K118" s="118"/>
      <c r="M118" s="54"/>
      <c r="N118" s="54"/>
      <c r="O118" s="54"/>
      <c r="Q118" s="55"/>
    </row>
    <row r="119" spans="1:17" s="22" customFormat="1" ht="21" customHeight="1">
      <c r="A119" s="65" t="s">
        <v>346</v>
      </c>
      <c r="B119" s="61">
        <f t="shared" si="3"/>
        <v>83</v>
      </c>
      <c r="C119" s="64" t="s">
        <v>381</v>
      </c>
      <c r="D119" s="117">
        <v>1155</v>
      </c>
      <c r="E119" s="62"/>
      <c r="F119" s="117"/>
      <c r="G119" s="117"/>
      <c r="H119" s="117"/>
      <c r="I119" s="117"/>
      <c r="J119" s="117"/>
      <c r="K119" s="118"/>
      <c r="M119" s="54"/>
      <c r="N119" s="54"/>
      <c r="O119" s="54"/>
      <c r="Q119" s="55"/>
    </row>
    <row r="120" spans="1:17" s="22" customFormat="1" ht="21" customHeight="1">
      <c r="A120" s="65" t="s">
        <v>277</v>
      </c>
      <c r="B120" s="61">
        <f t="shared" si="3"/>
        <v>84</v>
      </c>
      <c r="C120" s="64" t="s">
        <v>382</v>
      </c>
      <c r="D120" s="117">
        <v>2294</v>
      </c>
      <c r="E120" s="62"/>
      <c r="F120" s="117"/>
      <c r="G120" s="117"/>
      <c r="H120" s="117"/>
      <c r="I120" s="117"/>
      <c r="J120" s="117"/>
      <c r="K120" s="118"/>
      <c r="M120" s="54"/>
      <c r="N120" s="54"/>
      <c r="O120" s="54"/>
      <c r="Q120" s="55"/>
    </row>
    <row r="121" spans="1:17" s="22" customFormat="1" ht="21" customHeight="1">
      <c r="A121" s="65" t="s">
        <v>278</v>
      </c>
      <c r="B121" s="61">
        <f t="shared" si="3"/>
        <v>85</v>
      </c>
      <c r="C121" s="64" t="s">
        <v>383</v>
      </c>
      <c r="D121" s="117">
        <v>1395.3</v>
      </c>
      <c r="E121" s="62"/>
      <c r="F121" s="117"/>
      <c r="G121" s="117"/>
      <c r="H121" s="117"/>
      <c r="I121" s="117"/>
      <c r="J121" s="117"/>
      <c r="K121" s="118"/>
      <c r="M121" s="54"/>
      <c r="N121" s="54"/>
      <c r="O121" s="54"/>
      <c r="Q121" s="55"/>
    </row>
    <row r="122" spans="1:17" s="22" customFormat="1" ht="21" customHeight="1">
      <c r="A122" s="65" t="s">
        <v>279</v>
      </c>
      <c r="B122" s="61">
        <f t="shared" si="3"/>
        <v>86</v>
      </c>
      <c r="C122" s="64" t="s">
        <v>384</v>
      </c>
      <c r="D122" s="117">
        <v>266.5</v>
      </c>
      <c r="E122" s="62"/>
      <c r="F122" s="117"/>
      <c r="G122" s="117"/>
      <c r="H122" s="117"/>
      <c r="I122" s="117"/>
      <c r="J122" s="117"/>
      <c r="K122" s="118"/>
      <c r="M122" s="54"/>
      <c r="N122" s="54"/>
      <c r="O122" s="54"/>
      <c r="Q122" s="55"/>
    </row>
    <row r="123" spans="1:17" s="22" customFormat="1" ht="21" customHeight="1">
      <c r="A123" s="65" t="s">
        <v>245</v>
      </c>
      <c r="B123" s="61">
        <f t="shared" si="3"/>
        <v>87</v>
      </c>
      <c r="C123" s="64" t="s">
        <v>385</v>
      </c>
      <c r="D123" s="117"/>
      <c r="E123" s="62"/>
      <c r="F123" s="117"/>
      <c r="G123" s="117"/>
      <c r="H123" s="117"/>
      <c r="I123" s="117"/>
      <c r="J123" s="117"/>
      <c r="K123" s="118"/>
      <c r="N123" s="54"/>
      <c r="O123" s="54"/>
      <c r="Q123" s="55"/>
    </row>
    <row r="124" spans="1:17" s="22" customFormat="1" ht="21" customHeight="1">
      <c r="A124" s="65" t="s">
        <v>349</v>
      </c>
      <c r="B124" s="61">
        <f t="shared" si="3"/>
        <v>88</v>
      </c>
      <c r="C124" s="64" t="s">
        <v>386</v>
      </c>
      <c r="D124" s="117">
        <v>300</v>
      </c>
      <c r="E124" s="62"/>
      <c r="F124" s="117"/>
      <c r="G124" s="117"/>
      <c r="H124" s="117"/>
      <c r="I124" s="117"/>
      <c r="J124" s="117"/>
      <c r="K124" s="118"/>
      <c r="N124" s="54"/>
      <c r="O124" s="54"/>
      <c r="Q124" s="55"/>
    </row>
    <row r="125" spans="1:17" s="22" customFormat="1" ht="21" customHeight="1">
      <c r="A125" s="65" t="s">
        <v>352</v>
      </c>
      <c r="B125" s="61">
        <f>B124+1</f>
        <v>89</v>
      </c>
      <c r="C125" s="64" t="s">
        <v>387</v>
      </c>
      <c r="D125" s="117">
        <v>4498.6</v>
      </c>
      <c r="E125" s="62"/>
      <c r="F125" s="117"/>
      <c r="G125" s="117"/>
      <c r="H125" s="117"/>
      <c r="I125" s="117"/>
      <c r="J125" s="117"/>
      <c r="K125" s="118"/>
      <c r="N125" s="54"/>
      <c r="O125" s="54"/>
      <c r="Q125" s="55"/>
    </row>
    <row r="126" spans="1:17" s="22" customFormat="1" ht="28.5" customHeight="1">
      <c r="A126" s="65" t="s">
        <v>273</v>
      </c>
      <c r="B126" s="61">
        <f aca="true" t="shared" si="4" ref="B126:B143">B125+1</f>
        <v>90</v>
      </c>
      <c r="C126" s="64" t="s">
        <v>388</v>
      </c>
      <c r="D126" s="117">
        <v>644.7</v>
      </c>
      <c r="E126" s="117"/>
      <c r="F126" s="117"/>
      <c r="G126" s="117"/>
      <c r="H126" s="117"/>
      <c r="I126" s="117"/>
      <c r="J126" s="117"/>
      <c r="K126" s="118"/>
      <c r="N126" s="54"/>
      <c r="O126" s="54"/>
      <c r="Q126" s="55"/>
    </row>
    <row r="127" spans="1:17" s="22" customFormat="1" ht="21" customHeight="1">
      <c r="A127" s="65" t="s">
        <v>285</v>
      </c>
      <c r="B127" s="61">
        <f t="shared" si="4"/>
        <v>91</v>
      </c>
      <c r="C127" s="64" t="s">
        <v>389</v>
      </c>
      <c r="D127" s="117">
        <v>0</v>
      </c>
      <c r="E127" s="117">
        <v>2668.6</v>
      </c>
      <c r="F127" s="207"/>
      <c r="G127" s="117"/>
      <c r="H127" s="117"/>
      <c r="I127" s="117"/>
      <c r="J127" s="117"/>
      <c r="K127" s="118"/>
      <c r="N127" s="54"/>
      <c r="O127" s="54"/>
      <c r="Q127" s="55"/>
    </row>
    <row r="128" spans="1:17" s="22" customFormat="1" ht="39" customHeight="1">
      <c r="A128" s="65" t="s">
        <v>274</v>
      </c>
      <c r="B128" s="61">
        <f t="shared" si="4"/>
        <v>92</v>
      </c>
      <c r="C128" s="64" t="s">
        <v>390</v>
      </c>
      <c r="D128" s="117">
        <v>1441.1</v>
      </c>
      <c r="E128" s="62"/>
      <c r="F128" s="117"/>
      <c r="G128" s="117"/>
      <c r="H128" s="117"/>
      <c r="I128" s="117"/>
      <c r="J128" s="117"/>
      <c r="K128" s="118"/>
      <c r="N128" s="54"/>
      <c r="O128" s="54"/>
      <c r="Q128" s="55"/>
    </row>
    <row r="129" spans="1:17" s="22" customFormat="1" ht="39" customHeight="1">
      <c r="A129" s="65" t="s">
        <v>353</v>
      </c>
      <c r="B129" s="61">
        <f t="shared" si="4"/>
        <v>93</v>
      </c>
      <c r="C129" s="64" t="s">
        <v>391</v>
      </c>
      <c r="D129" s="117">
        <v>49.6</v>
      </c>
      <c r="E129" s="62"/>
      <c r="F129" s="117"/>
      <c r="G129" s="117"/>
      <c r="H129" s="117"/>
      <c r="I129" s="117"/>
      <c r="J129" s="117"/>
      <c r="K129" s="118"/>
      <c r="N129" s="54"/>
      <c r="O129" s="54"/>
      <c r="Q129" s="55"/>
    </row>
    <row r="130" spans="1:17" s="22" customFormat="1" ht="25.5" customHeight="1">
      <c r="A130" s="65" t="s">
        <v>275</v>
      </c>
      <c r="B130" s="61">
        <f t="shared" si="4"/>
        <v>94</v>
      </c>
      <c r="C130" s="64" t="s">
        <v>392</v>
      </c>
      <c r="D130" s="117">
        <v>745</v>
      </c>
      <c r="E130" s="62"/>
      <c r="F130" s="117"/>
      <c r="G130" s="117"/>
      <c r="H130" s="117"/>
      <c r="I130" s="117"/>
      <c r="J130" s="117"/>
      <c r="K130" s="118"/>
      <c r="N130" s="54"/>
      <c r="O130" s="54"/>
      <c r="Q130" s="55"/>
    </row>
    <row r="131" spans="1:17" s="22" customFormat="1" ht="42.75" customHeight="1">
      <c r="A131" s="65" t="s">
        <v>261</v>
      </c>
      <c r="B131" s="61">
        <f t="shared" si="4"/>
        <v>95</v>
      </c>
      <c r="C131" s="64" t="s">
        <v>393</v>
      </c>
      <c r="D131" s="117">
        <v>420.6</v>
      </c>
      <c r="E131" s="62"/>
      <c r="F131" s="117"/>
      <c r="G131" s="117"/>
      <c r="H131" s="117"/>
      <c r="I131" s="117"/>
      <c r="J131" s="117"/>
      <c r="K131" s="118"/>
      <c r="M131" s="54"/>
      <c r="N131" s="54"/>
      <c r="O131" s="54"/>
      <c r="Q131" s="55"/>
    </row>
    <row r="132" spans="1:17" s="22" customFormat="1" ht="39.75" customHeight="1">
      <c r="A132" s="65" t="s">
        <v>246</v>
      </c>
      <c r="B132" s="61">
        <f t="shared" si="4"/>
        <v>96</v>
      </c>
      <c r="C132" s="64" t="s">
        <v>394</v>
      </c>
      <c r="D132" s="117">
        <v>229</v>
      </c>
      <c r="E132" s="62"/>
      <c r="F132" s="117"/>
      <c r="G132" s="117"/>
      <c r="H132" s="117"/>
      <c r="I132" s="117"/>
      <c r="J132" s="117"/>
      <c r="K132" s="118"/>
      <c r="N132" s="54"/>
      <c r="O132" s="54"/>
      <c r="Q132" s="55"/>
    </row>
    <row r="133" spans="1:17" s="22" customFormat="1" ht="28.5" customHeight="1">
      <c r="A133" s="65" t="s">
        <v>351</v>
      </c>
      <c r="B133" s="61">
        <f t="shared" si="4"/>
        <v>97</v>
      </c>
      <c r="C133" s="64" t="s">
        <v>395</v>
      </c>
      <c r="D133" s="117">
        <v>32.6</v>
      </c>
      <c r="E133" s="62"/>
      <c r="F133" s="117"/>
      <c r="G133" s="117"/>
      <c r="H133" s="117"/>
      <c r="I133" s="117"/>
      <c r="J133" s="117"/>
      <c r="K133" s="118"/>
      <c r="N133" s="54"/>
      <c r="O133" s="54"/>
      <c r="Q133" s="55"/>
    </row>
    <row r="134" spans="1:17" s="22" customFormat="1" ht="35.25" customHeight="1">
      <c r="A134" s="65" t="s">
        <v>350</v>
      </c>
      <c r="B134" s="61">
        <f t="shared" si="4"/>
        <v>98</v>
      </c>
      <c r="C134" s="64" t="s">
        <v>449</v>
      </c>
      <c r="D134" s="117">
        <v>936</v>
      </c>
      <c r="E134" s="62"/>
      <c r="F134" s="117"/>
      <c r="G134" s="117"/>
      <c r="H134" s="117"/>
      <c r="I134" s="117"/>
      <c r="J134" s="117"/>
      <c r="K134" s="118"/>
      <c r="N134" s="54"/>
      <c r="O134" s="54"/>
      <c r="Q134" s="55"/>
    </row>
    <row r="135" spans="1:13" s="214" customFormat="1" ht="21" customHeight="1">
      <c r="A135" s="211" t="s">
        <v>214</v>
      </c>
      <c r="B135" s="61">
        <f t="shared" si="4"/>
        <v>99</v>
      </c>
      <c r="C135" s="18">
        <v>1130</v>
      </c>
      <c r="D135" s="285">
        <f>D136+D137+D138+D139+D140+D141+D146+D147+D153+D154+D155+D156+D168</f>
        <v>5895.7</v>
      </c>
      <c r="E135" s="111">
        <v>2665</v>
      </c>
      <c r="F135" s="212">
        <f>G135+H135+I135+J135</f>
        <v>2679.96</v>
      </c>
      <c r="G135" s="212">
        <f>G136+G137+G138+G139+G140+G141+G146+G147+G153+G154+G155+G156+G168</f>
        <v>670</v>
      </c>
      <c r="H135" s="212">
        <f>H136+H137+H138+H139+H140+H141+H146+H147+H153+H154+H155+H156+H168</f>
        <v>670</v>
      </c>
      <c r="I135" s="212">
        <f>I136+I137+I138+I139+I140+I141+I146+I147+I153+I154+I155+I156+I168</f>
        <v>670</v>
      </c>
      <c r="J135" s="212">
        <f>J136+J137+J138+J139+J140+J141+J146+J147+J153+J154+J155+J156+J168</f>
        <v>669.96</v>
      </c>
      <c r="K135" s="213"/>
      <c r="M135" s="215"/>
    </row>
    <row r="136" spans="1:13" s="214" customFormat="1" ht="21" customHeight="1">
      <c r="A136" s="216" t="s">
        <v>89</v>
      </c>
      <c r="B136" s="61">
        <f t="shared" si="4"/>
        <v>100</v>
      </c>
      <c r="C136" s="217" t="s">
        <v>224</v>
      </c>
      <c r="D136" s="117">
        <v>1743.7</v>
      </c>
      <c r="E136" s="117">
        <v>230</v>
      </c>
      <c r="F136" s="207">
        <f>G136+H136+I136+J136</f>
        <v>0</v>
      </c>
      <c r="G136" s="207"/>
      <c r="H136" s="207"/>
      <c r="I136" s="207"/>
      <c r="J136" s="207"/>
      <c r="K136" s="207"/>
      <c r="M136" s="215"/>
    </row>
    <row r="137" spans="1:11" s="214" customFormat="1" ht="21" customHeight="1">
      <c r="A137" s="216" t="s">
        <v>90</v>
      </c>
      <c r="B137" s="61">
        <f t="shared" si="4"/>
        <v>101</v>
      </c>
      <c r="C137" s="217" t="s">
        <v>225</v>
      </c>
      <c r="D137" s="117">
        <v>452.7</v>
      </c>
      <c r="E137" s="117">
        <v>62</v>
      </c>
      <c r="F137" s="207">
        <f>G137+H137+I137+J137</f>
        <v>0</v>
      </c>
      <c r="G137" s="207"/>
      <c r="H137" s="207"/>
      <c r="I137" s="207"/>
      <c r="J137" s="207"/>
      <c r="K137" s="207"/>
    </row>
    <row r="138" spans="1:13" s="214" customFormat="1" ht="21" customHeight="1">
      <c r="A138" s="216" t="s">
        <v>136</v>
      </c>
      <c r="B138" s="61">
        <f t="shared" si="4"/>
        <v>102</v>
      </c>
      <c r="C138" s="217" t="s">
        <v>226</v>
      </c>
      <c r="D138" s="117">
        <v>1017</v>
      </c>
      <c r="E138" s="117">
        <v>735.6</v>
      </c>
      <c r="F138" s="207">
        <f>G138+H138+I138+J138</f>
        <v>974.3</v>
      </c>
      <c r="G138" s="207">
        <v>238</v>
      </c>
      <c r="H138" s="207">
        <v>249.2</v>
      </c>
      <c r="I138" s="207">
        <v>249.1</v>
      </c>
      <c r="J138" s="207">
        <v>238</v>
      </c>
      <c r="K138" s="207"/>
      <c r="M138" s="215"/>
    </row>
    <row r="139" spans="1:11" s="214" customFormat="1" ht="21" customHeight="1">
      <c r="A139" s="216" t="s">
        <v>203</v>
      </c>
      <c r="B139" s="61">
        <f t="shared" si="4"/>
        <v>103</v>
      </c>
      <c r="C139" s="217" t="s">
        <v>227</v>
      </c>
      <c r="D139" s="117">
        <v>146</v>
      </c>
      <c r="E139" s="117">
        <v>18</v>
      </c>
      <c r="F139" s="207">
        <v>300</v>
      </c>
      <c r="G139" s="207">
        <v>75</v>
      </c>
      <c r="H139" s="207">
        <v>75</v>
      </c>
      <c r="I139" s="207">
        <v>75</v>
      </c>
      <c r="J139" s="207">
        <v>75</v>
      </c>
      <c r="K139" s="207"/>
    </row>
    <row r="140" spans="1:11" s="214" customFormat="1" ht="21" customHeight="1">
      <c r="A140" s="216" t="s">
        <v>45</v>
      </c>
      <c r="B140" s="61">
        <f t="shared" si="4"/>
        <v>104</v>
      </c>
      <c r="C140" s="217" t="s">
        <v>228</v>
      </c>
      <c r="D140" s="117">
        <v>0</v>
      </c>
      <c r="E140" s="117">
        <v>0</v>
      </c>
      <c r="F140" s="207">
        <v>0</v>
      </c>
      <c r="G140" s="207">
        <v>0</v>
      </c>
      <c r="H140" s="207">
        <v>0</v>
      </c>
      <c r="I140" s="207">
        <v>0</v>
      </c>
      <c r="J140" s="207">
        <v>0</v>
      </c>
      <c r="K140" s="207"/>
    </row>
    <row r="141" spans="1:11" s="214" customFormat="1" ht="21" customHeight="1">
      <c r="A141" s="216" t="s">
        <v>137</v>
      </c>
      <c r="B141" s="61">
        <f t="shared" si="4"/>
        <v>105</v>
      </c>
      <c r="C141" s="217" t="s">
        <v>323</v>
      </c>
      <c r="D141" s="117">
        <f>D142+D143+D144+D145</f>
        <v>711.3</v>
      </c>
      <c r="E141" s="117">
        <v>573</v>
      </c>
      <c r="F141" s="207">
        <f aca="true" t="shared" si="5" ref="F141:F152">G141+H141+I141+J141</f>
        <v>600</v>
      </c>
      <c r="G141" s="207">
        <v>150</v>
      </c>
      <c r="H141" s="207">
        <v>150</v>
      </c>
      <c r="I141" s="207">
        <v>150</v>
      </c>
      <c r="J141" s="207">
        <v>150</v>
      </c>
      <c r="K141" s="207"/>
    </row>
    <row r="142" spans="1:13" s="6" customFormat="1" ht="21" customHeight="1">
      <c r="A142" s="218" t="s">
        <v>215</v>
      </c>
      <c r="B142" s="61">
        <f t="shared" si="4"/>
        <v>106</v>
      </c>
      <c r="C142" s="160" t="s">
        <v>229</v>
      </c>
      <c r="D142" s="110">
        <v>54.4</v>
      </c>
      <c r="E142" s="112">
        <v>77.6</v>
      </c>
      <c r="F142" s="199">
        <f t="shared" si="5"/>
        <v>80</v>
      </c>
      <c r="G142" s="199">
        <v>20</v>
      </c>
      <c r="H142" s="199">
        <v>20</v>
      </c>
      <c r="I142" s="199">
        <v>20</v>
      </c>
      <c r="J142" s="199">
        <v>20</v>
      </c>
      <c r="K142" s="219"/>
      <c r="M142" s="230"/>
    </row>
    <row r="143" spans="1:11" s="6" customFormat="1" ht="21" customHeight="1">
      <c r="A143" s="218" t="s">
        <v>207</v>
      </c>
      <c r="B143" s="61">
        <f t="shared" si="4"/>
        <v>107</v>
      </c>
      <c r="C143" s="160" t="s">
        <v>230</v>
      </c>
      <c r="D143" s="110">
        <v>2.2</v>
      </c>
      <c r="E143" s="112">
        <v>165.4</v>
      </c>
      <c r="F143" s="199">
        <f t="shared" si="5"/>
        <v>190</v>
      </c>
      <c r="G143" s="199">
        <v>47.5</v>
      </c>
      <c r="H143" s="199">
        <v>47.5</v>
      </c>
      <c r="I143" s="199">
        <v>47.5</v>
      </c>
      <c r="J143" s="199">
        <v>47.5</v>
      </c>
      <c r="K143" s="219"/>
    </row>
    <row r="144" spans="1:11" s="6" customFormat="1" ht="21" customHeight="1">
      <c r="A144" s="218" t="s">
        <v>444</v>
      </c>
      <c r="B144" s="160">
        <f t="shared" si="3"/>
        <v>108</v>
      </c>
      <c r="C144" s="160" t="s">
        <v>231</v>
      </c>
      <c r="D144" s="110">
        <v>51.8</v>
      </c>
      <c r="E144" s="112">
        <v>90</v>
      </c>
      <c r="F144" s="199">
        <f t="shared" si="5"/>
        <v>90</v>
      </c>
      <c r="G144" s="199">
        <v>22.5</v>
      </c>
      <c r="H144" s="199">
        <v>22.5</v>
      </c>
      <c r="I144" s="199">
        <v>22.5</v>
      </c>
      <c r="J144" s="199">
        <v>22.5</v>
      </c>
      <c r="K144" s="219"/>
    </row>
    <row r="145" spans="1:11" s="6" customFormat="1" ht="21" customHeight="1">
      <c r="A145" s="218" t="s">
        <v>106</v>
      </c>
      <c r="B145" s="160">
        <f t="shared" si="3"/>
        <v>109</v>
      </c>
      <c r="C145" s="160" t="s">
        <v>232</v>
      </c>
      <c r="D145" s="110">
        <v>602.9</v>
      </c>
      <c r="E145" s="112">
        <v>240</v>
      </c>
      <c r="F145" s="199">
        <f t="shared" si="5"/>
        <v>240</v>
      </c>
      <c r="G145" s="199">
        <v>60</v>
      </c>
      <c r="H145" s="199">
        <v>60</v>
      </c>
      <c r="I145" s="199">
        <v>60</v>
      </c>
      <c r="J145" s="199">
        <v>60</v>
      </c>
      <c r="K145" s="219"/>
    </row>
    <row r="146" spans="1:11" s="214" customFormat="1" ht="21" customHeight="1">
      <c r="A146" s="216" t="s">
        <v>96</v>
      </c>
      <c r="B146" s="160">
        <f t="shared" si="3"/>
        <v>110</v>
      </c>
      <c r="C146" s="217" t="s">
        <v>233</v>
      </c>
      <c r="D146" s="117">
        <v>9.4</v>
      </c>
      <c r="E146" s="117">
        <v>16</v>
      </c>
      <c r="F146" s="207">
        <f t="shared" si="5"/>
        <v>16</v>
      </c>
      <c r="G146" s="207">
        <v>4</v>
      </c>
      <c r="H146" s="207">
        <v>4</v>
      </c>
      <c r="I146" s="207">
        <v>4</v>
      </c>
      <c r="J146" s="207">
        <v>4</v>
      </c>
      <c r="K146" s="207"/>
    </row>
    <row r="147" spans="1:11" s="214" customFormat="1" ht="21" customHeight="1">
      <c r="A147" s="216" t="s">
        <v>46</v>
      </c>
      <c r="B147" s="160">
        <f t="shared" si="3"/>
        <v>111</v>
      </c>
      <c r="C147" s="217" t="s">
        <v>234</v>
      </c>
      <c r="D147" s="286">
        <f>D148+D149+D150+D151+D152</f>
        <v>93.5</v>
      </c>
      <c r="E147" s="117">
        <v>49.7</v>
      </c>
      <c r="F147" s="197">
        <f t="shared" si="5"/>
        <v>49.66</v>
      </c>
      <c r="G147" s="197">
        <f>G148+G149+G150+G151+G152</f>
        <v>17.999999999999996</v>
      </c>
      <c r="H147" s="197">
        <f>H148+H149+H150+H151+H152</f>
        <v>6.8</v>
      </c>
      <c r="I147" s="197">
        <f>I148+I149+I150+I151+I152</f>
        <v>6.9</v>
      </c>
      <c r="J147" s="197">
        <f>J148+J149+J150+J151+J152</f>
        <v>17.959999999999997</v>
      </c>
      <c r="K147" s="207"/>
    </row>
    <row r="148" spans="1:11" s="220" customFormat="1" ht="21" customHeight="1">
      <c r="A148" s="218" t="s">
        <v>109</v>
      </c>
      <c r="B148" s="160">
        <f t="shared" si="3"/>
        <v>112</v>
      </c>
      <c r="C148" s="160" t="s">
        <v>400</v>
      </c>
      <c r="D148" s="110">
        <v>0</v>
      </c>
      <c r="E148" s="110">
        <v>19.2</v>
      </c>
      <c r="F148" s="198">
        <f t="shared" si="5"/>
        <v>19.16</v>
      </c>
      <c r="G148" s="199">
        <v>8.1</v>
      </c>
      <c r="H148" s="199"/>
      <c r="I148" s="199"/>
      <c r="J148" s="199">
        <v>11.06</v>
      </c>
      <c r="K148" s="199"/>
    </row>
    <row r="149" spans="1:11" s="220" customFormat="1" ht="21" customHeight="1">
      <c r="A149" s="218" t="s">
        <v>110</v>
      </c>
      <c r="B149" s="160">
        <f t="shared" si="3"/>
        <v>113</v>
      </c>
      <c r="C149" s="160" t="s">
        <v>401</v>
      </c>
      <c r="D149" s="110">
        <v>7.7</v>
      </c>
      <c r="E149" s="110">
        <v>2.8</v>
      </c>
      <c r="F149" s="198">
        <f t="shared" si="5"/>
        <v>2.8</v>
      </c>
      <c r="G149" s="199">
        <v>0.7</v>
      </c>
      <c r="H149" s="199">
        <v>0.7</v>
      </c>
      <c r="I149" s="199">
        <v>0.7</v>
      </c>
      <c r="J149" s="199">
        <v>0.7</v>
      </c>
      <c r="K149" s="199"/>
    </row>
    <row r="150" spans="1:11" s="220" customFormat="1" ht="21" customHeight="1">
      <c r="A150" s="218" t="s">
        <v>111</v>
      </c>
      <c r="B150" s="160">
        <f t="shared" si="3"/>
        <v>114</v>
      </c>
      <c r="C150" s="160" t="s">
        <v>402</v>
      </c>
      <c r="D150" s="110">
        <v>78</v>
      </c>
      <c r="E150" s="110">
        <v>23.2</v>
      </c>
      <c r="F150" s="198">
        <f t="shared" si="5"/>
        <v>23.2</v>
      </c>
      <c r="G150" s="199">
        <v>5.8</v>
      </c>
      <c r="H150" s="199">
        <v>5.8</v>
      </c>
      <c r="I150" s="199">
        <v>5.8</v>
      </c>
      <c r="J150" s="199">
        <v>5.8</v>
      </c>
      <c r="K150" s="199"/>
    </row>
    <row r="151" spans="1:11" s="220" customFormat="1" ht="21" customHeight="1">
      <c r="A151" s="218" t="s">
        <v>112</v>
      </c>
      <c r="B151" s="160">
        <f t="shared" si="3"/>
        <v>115</v>
      </c>
      <c r="C151" s="160" t="s">
        <v>403</v>
      </c>
      <c r="D151" s="110">
        <v>4.1</v>
      </c>
      <c r="E151" s="110">
        <v>3</v>
      </c>
      <c r="F151" s="198">
        <f t="shared" si="5"/>
        <v>3</v>
      </c>
      <c r="G151" s="199">
        <v>3</v>
      </c>
      <c r="H151" s="199"/>
      <c r="I151" s="199"/>
      <c r="J151" s="199">
        <v>0</v>
      </c>
      <c r="K151" s="199"/>
    </row>
    <row r="152" spans="1:11" s="220" customFormat="1" ht="41.25" customHeight="1">
      <c r="A152" s="218" t="s">
        <v>148</v>
      </c>
      <c r="B152" s="160">
        <f t="shared" si="3"/>
        <v>116</v>
      </c>
      <c r="C152" s="160" t="s">
        <v>404</v>
      </c>
      <c r="D152" s="110">
        <v>3.7</v>
      </c>
      <c r="E152" s="110">
        <v>1.5</v>
      </c>
      <c r="F152" s="198">
        <f t="shared" si="5"/>
        <v>1.5</v>
      </c>
      <c r="G152" s="199">
        <v>0.4</v>
      </c>
      <c r="H152" s="199">
        <v>0.3</v>
      </c>
      <c r="I152" s="199">
        <v>0.4</v>
      </c>
      <c r="J152" s="199">
        <v>0.4</v>
      </c>
      <c r="K152" s="199"/>
    </row>
    <row r="153" spans="1:11" s="214" customFormat="1" ht="21" customHeight="1">
      <c r="A153" s="216" t="s">
        <v>97</v>
      </c>
      <c r="B153" s="160">
        <f t="shared" si="3"/>
        <v>117</v>
      </c>
      <c r="C153" s="217" t="s">
        <v>235</v>
      </c>
      <c r="D153" s="117">
        <v>0</v>
      </c>
      <c r="E153" s="117">
        <v>0</v>
      </c>
      <c r="F153" s="207"/>
      <c r="G153" s="207"/>
      <c r="H153" s="207"/>
      <c r="I153" s="207"/>
      <c r="J153" s="207"/>
      <c r="K153" s="207"/>
    </row>
    <row r="154" spans="1:11" s="214" customFormat="1" ht="41.25" customHeight="1">
      <c r="A154" s="216" t="s">
        <v>216</v>
      </c>
      <c r="B154" s="160">
        <f t="shared" si="3"/>
        <v>118</v>
      </c>
      <c r="C154" s="217" t="s">
        <v>236</v>
      </c>
      <c r="D154" s="117">
        <v>26.9</v>
      </c>
      <c r="E154" s="117">
        <v>48</v>
      </c>
      <c r="F154" s="207">
        <f>G154+H154+I154+J154</f>
        <v>60</v>
      </c>
      <c r="G154" s="207">
        <v>15</v>
      </c>
      <c r="H154" s="207">
        <v>15</v>
      </c>
      <c r="I154" s="207">
        <v>15</v>
      </c>
      <c r="J154" s="207">
        <v>15</v>
      </c>
      <c r="K154" s="207"/>
    </row>
    <row r="155" spans="1:11" s="214" customFormat="1" ht="21" customHeight="1">
      <c r="A155" s="216" t="s">
        <v>217</v>
      </c>
      <c r="B155" s="160">
        <f t="shared" si="3"/>
        <v>119</v>
      </c>
      <c r="C155" s="217" t="s">
        <v>237</v>
      </c>
      <c r="D155" s="117">
        <v>420.2</v>
      </c>
      <c r="E155" s="117">
        <v>323.7</v>
      </c>
      <c r="F155" s="207">
        <f>G155+H155+I155+J155</f>
        <v>300</v>
      </c>
      <c r="G155" s="207">
        <v>75</v>
      </c>
      <c r="H155" s="207">
        <v>75</v>
      </c>
      <c r="I155" s="207">
        <v>75</v>
      </c>
      <c r="J155" s="207">
        <v>75</v>
      </c>
      <c r="K155" s="207"/>
    </row>
    <row r="156" spans="1:13" s="214" customFormat="1" ht="21" customHeight="1">
      <c r="A156" s="216" t="s">
        <v>212</v>
      </c>
      <c r="B156" s="160">
        <f t="shared" si="3"/>
        <v>120</v>
      </c>
      <c r="C156" s="217" t="s">
        <v>281</v>
      </c>
      <c r="D156" s="117">
        <f>D157+D158+D159+D160+D161+D162+D163+D164+D165+D166+D167</f>
        <v>1198.1000000000001</v>
      </c>
      <c r="E156" s="117">
        <v>500</v>
      </c>
      <c r="F156" s="207">
        <f>G156+H156+I156+J156</f>
        <v>300</v>
      </c>
      <c r="G156" s="207">
        <f>G157+G167</f>
        <v>75</v>
      </c>
      <c r="H156" s="207">
        <f>H157+H167</f>
        <v>75</v>
      </c>
      <c r="I156" s="207">
        <f>I157+I167</f>
        <v>75</v>
      </c>
      <c r="J156" s="207">
        <f>J157+J167</f>
        <v>75</v>
      </c>
      <c r="K156" s="207"/>
      <c r="M156" s="215"/>
    </row>
    <row r="157" spans="1:11" s="214" customFormat="1" ht="21" customHeight="1">
      <c r="A157" s="222" t="s">
        <v>247</v>
      </c>
      <c r="B157" s="160">
        <f t="shared" si="3"/>
        <v>121</v>
      </c>
      <c r="C157" s="221" t="s">
        <v>405</v>
      </c>
      <c r="D157" s="117">
        <v>248.3</v>
      </c>
      <c r="E157" s="117">
        <v>250</v>
      </c>
      <c r="F157" s="207">
        <f>G157+H157+I157+J157</f>
        <v>300</v>
      </c>
      <c r="G157" s="207">
        <v>75</v>
      </c>
      <c r="H157" s="207">
        <v>75</v>
      </c>
      <c r="I157" s="207">
        <v>75</v>
      </c>
      <c r="J157" s="207">
        <v>75</v>
      </c>
      <c r="K157" s="207"/>
    </row>
    <row r="158" spans="1:11" s="220" customFormat="1" ht="21" customHeight="1">
      <c r="A158" s="222" t="s">
        <v>266</v>
      </c>
      <c r="B158" s="160">
        <f t="shared" si="3"/>
        <v>122</v>
      </c>
      <c r="C158" s="221" t="s">
        <v>406</v>
      </c>
      <c r="D158" s="110">
        <v>31.3</v>
      </c>
      <c r="E158" s="110">
        <v>0</v>
      </c>
      <c r="F158" s="207">
        <f>G158+H158+I158+J158</f>
        <v>0</v>
      </c>
      <c r="G158" s="199"/>
      <c r="H158" s="199"/>
      <c r="I158" s="199"/>
      <c r="J158" s="199"/>
      <c r="K158" s="199"/>
    </row>
    <row r="159" spans="1:11" s="220" customFormat="1" ht="21" customHeight="1">
      <c r="A159" s="222" t="s">
        <v>354</v>
      </c>
      <c r="B159" s="160">
        <f t="shared" si="3"/>
        <v>123</v>
      </c>
      <c r="C159" s="221" t="s">
        <v>407</v>
      </c>
      <c r="D159" s="110">
        <v>78.5</v>
      </c>
      <c r="E159" s="110">
        <v>0</v>
      </c>
      <c r="F159" s="207"/>
      <c r="G159" s="199"/>
      <c r="H159" s="199"/>
      <c r="I159" s="199"/>
      <c r="J159" s="199"/>
      <c r="K159" s="199"/>
    </row>
    <row r="160" spans="1:11" s="220" customFormat="1" ht="21" customHeight="1">
      <c r="A160" s="222" t="s">
        <v>264</v>
      </c>
      <c r="B160" s="160">
        <f t="shared" si="3"/>
        <v>124</v>
      </c>
      <c r="C160" s="221" t="s">
        <v>408</v>
      </c>
      <c r="D160" s="110">
        <v>46.5</v>
      </c>
      <c r="E160" s="110">
        <v>0</v>
      </c>
      <c r="F160" s="207"/>
      <c r="G160" s="199"/>
      <c r="H160" s="199"/>
      <c r="I160" s="199"/>
      <c r="J160" s="199"/>
      <c r="K160" s="199"/>
    </row>
    <row r="161" spans="1:11" s="220" customFormat="1" ht="21" customHeight="1">
      <c r="A161" s="222" t="s">
        <v>265</v>
      </c>
      <c r="B161" s="160">
        <f t="shared" si="3"/>
        <v>125</v>
      </c>
      <c r="C161" s="221" t="s">
        <v>409</v>
      </c>
      <c r="D161" s="110">
        <v>50</v>
      </c>
      <c r="E161" s="110">
        <v>0</v>
      </c>
      <c r="F161" s="207"/>
      <c r="G161" s="199"/>
      <c r="H161" s="199"/>
      <c r="I161" s="199"/>
      <c r="J161" s="199"/>
      <c r="K161" s="199"/>
    </row>
    <row r="162" spans="1:11" s="220" customFormat="1" ht="21" customHeight="1">
      <c r="A162" s="222" t="s">
        <v>267</v>
      </c>
      <c r="B162" s="160">
        <f t="shared" si="3"/>
        <v>126</v>
      </c>
      <c r="C162" s="221" t="s">
        <v>410</v>
      </c>
      <c r="D162" s="110">
        <v>49.9</v>
      </c>
      <c r="E162" s="110">
        <v>0</v>
      </c>
      <c r="F162" s="207"/>
      <c r="G162" s="199"/>
      <c r="H162" s="199"/>
      <c r="I162" s="199"/>
      <c r="J162" s="199"/>
      <c r="K162" s="199"/>
    </row>
    <row r="163" spans="1:11" s="220" customFormat="1" ht="21" customHeight="1">
      <c r="A163" s="222" t="s">
        <v>268</v>
      </c>
      <c r="B163" s="160">
        <f t="shared" si="3"/>
        <v>127</v>
      </c>
      <c r="C163" s="221" t="s">
        <v>411</v>
      </c>
      <c r="D163" s="110">
        <v>402.3</v>
      </c>
      <c r="E163" s="110">
        <v>0</v>
      </c>
      <c r="F163" s="207"/>
      <c r="G163" s="199"/>
      <c r="H163" s="199"/>
      <c r="I163" s="199"/>
      <c r="J163" s="199"/>
      <c r="K163" s="199"/>
    </row>
    <row r="164" spans="1:11" s="220" customFormat="1" ht="21" customHeight="1">
      <c r="A164" s="222" t="s">
        <v>270</v>
      </c>
      <c r="B164" s="160">
        <f aca="true" t="shared" si="6" ref="B164:B227">B163+1</f>
        <v>128</v>
      </c>
      <c r="C164" s="221" t="s">
        <v>412</v>
      </c>
      <c r="D164" s="110">
        <v>70</v>
      </c>
      <c r="E164" s="110">
        <v>0</v>
      </c>
      <c r="F164" s="207"/>
      <c r="G164" s="199"/>
      <c r="H164" s="199"/>
      <c r="I164" s="199"/>
      <c r="J164" s="199"/>
      <c r="K164" s="199"/>
    </row>
    <row r="165" spans="1:11" s="220" customFormat="1" ht="21" customHeight="1">
      <c r="A165" s="222" t="s">
        <v>269</v>
      </c>
      <c r="B165" s="160">
        <f t="shared" si="6"/>
        <v>129</v>
      </c>
      <c r="C165" s="221" t="s">
        <v>413</v>
      </c>
      <c r="D165" s="110">
        <v>50</v>
      </c>
      <c r="E165" s="110">
        <v>0</v>
      </c>
      <c r="F165" s="207"/>
      <c r="G165" s="199"/>
      <c r="H165" s="199"/>
      <c r="I165" s="199"/>
      <c r="J165" s="199"/>
      <c r="K165" s="199"/>
    </row>
    <row r="166" spans="1:11" s="220" customFormat="1" ht="21" customHeight="1">
      <c r="A166" s="222" t="s">
        <v>271</v>
      </c>
      <c r="B166" s="160">
        <f t="shared" si="6"/>
        <v>130</v>
      </c>
      <c r="C166" s="221" t="s">
        <v>414</v>
      </c>
      <c r="D166" s="110">
        <v>32.9</v>
      </c>
      <c r="E166" s="110">
        <v>0</v>
      </c>
      <c r="F166" s="207"/>
      <c r="G166" s="199"/>
      <c r="H166" s="199"/>
      <c r="I166" s="199"/>
      <c r="J166" s="199"/>
      <c r="K166" s="199"/>
    </row>
    <row r="167" spans="1:11" s="220" customFormat="1" ht="21" customHeight="1">
      <c r="A167" s="222" t="s">
        <v>65</v>
      </c>
      <c r="B167" s="160">
        <f t="shared" si="6"/>
        <v>131</v>
      </c>
      <c r="C167" s="221" t="s">
        <v>415</v>
      </c>
      <c r="D167" s="110">
        <v>138.4</v>
      </c>
      <c r="E167" s="110">
        <v>250</v>
      </c>
      <c r="F167" s="207">
        <f>G167+H167+I167+J167</f>
        <v>0</v>
      </c>
      <c r="G167" s="199">
        <v>0</v>
      </c>
      <c r="H167" s="199">
        <v>0</v>
      </c>
      <c r="I167" s="199">
        <v>0</v>
      </c>
      <c r="J167" s="199">
        <v>0</v>
      </c>
      <c r="K167" s="199"/>
    </row>
    <row r="168" spans="1:11" s="214" customFormat="1" ht="21" customHeight="1">
      <c r="A168" s="216" t="s">
        <v>456</v>
      </c>
      <c r="B168" s="160">
        <f t="shared" si="6"/>
        <v>132</v>
      </c>
      <c r="C168" s="221" t="s">
        <v>441</v>
      </c>
      <c r="D168" s="117">
        <v>76.9</v>
      </c>
      <c r="E168" s="117">
        <v>85</v>
      </c>
      <c r="F168" s="207">
        <f>G168+H168+I168+J168</f>
        <v>80</v>
      </c>
      <c r="G168" s="207">
        <v>20</v>
      </c>
      <c r="H168" s="207">
        <v>20</v>
      </c>
      <c r="I168" s="207">
        <v>20</v>
      </c>
      <c r="J168" s="207">
        <v>20</v>
      </c>
      <c r="K168" s="207"/>
    </row>
    <row r="169" spans="1:13" s="214" customFormat="1" ht="21" customHeight="1">
      <c r="A169" s="225" t="s">
        <v>416</v>
      </c>
      <c r="B169" s="160">
        <f t="shared" si="6"/>
        <v>133</v>
      </c>
      <c r="C169" s="227">
        <v>1140</v>
      </c>
      <c r="D169" s="111">
        <f aca="true" t="shared" si="7" ref="D169:J169">D170+D191+D197</f>
        <v>15123</v>
      </c>
      <c r="E169" s="111">
        <f t="shared" si="7"/>
        <v>24388.8</v>
      </c>
      <c r="F169" s="205">
        <f>F170+F191+F197</f>
        <v>12513.3</v>
      </c>
      <c r="G169" s="205">
        <f>G170+G191+G197</f>
        <v>3350.1</v>
      </c>
      <c r="H169" s="205">
        <f>H170+H191+H197</f>
        <v>2976.2000000000003</v>
      </c>
      <c r="I169" s="205">
        <f>I170+I191+I197</f>
        <v>2924</v>
      </c>
      <c r="J169" s="205">
        <f t="shared" si="7"/>
        <v>3263</v>
      </c>
      <c r="K169" s="210"/>
      <c r="M169" s="215"/>
    </row>
    <row r="170" spans="1:14" s="214" customFormat="1" ht="30" customHeight="1">
      <c r="A170" s="225" t="s">
        <v>417</v>
      </c>
      <c r="B170" s="160">
        <f t="shared" si="6"/>
        <v>134</v>
      </c>
      <c r="C170" s="228">
        <v>1150</v>
      </c>
      <c r="D170" s="162">
        <f>D171+D172+D173+D174+D176+D187+D188+D189+D190</f>
        <v>10702.400000000001</v>
      </c>
      <c r="E170" s="162">
        <f>E171+E172+E173+E174+E176+E187+E188+E189+E190</f>
        <v>11089.599999999999</v>
      </c>
      <c r="F170" s="206">
        <f>F171+F172+F173+F174+F176+F189</f>
        <v>9750</v>
      </c>
      <c r="G170" s="206">
        <f>G171+G172+G173+G174+G176+G187+G188+G189+G190</f>
        <v>2437.6</v>
      </c>
      <c r="H170" s="206">
        <f>H171+H172+H173+H174+H176+H187+H188+H189+H190</f>
        <v>2437.4</v>
      </c>
      <c r="I170" s="206">
        <f>I171+I172+I173+I174+I176+I187+I188+I189+I190</f>
        <v>2437.4</v>
      </c>
      <c r="J170" s="206">
        <f>J171+J172+J173+J174+J176+J189</f>
        <v>2437.6</v>
      </c>
      <c r="K170" s="229"/>
      <c r="M170" s="224"/>
      <c r="N170" s="224"/>
    </row>
    <row r="171" spans="1:15" s="214" customFormat="1" ht="21" customHeight="1">
      <c r="A171" s="216" t="s">
        <v>89</v>
      </c>
      <c r="B171" s="160">
        <f t="shared" si="6"/>
        <v>135</v>
      </c>
      <c r="C171" s="217" t="s">
        <v>324</v>
      </c>
      <c r="D171" s="117">
        <v>1361.9</v>
      </c>
      <c r="E171" s="286">
        <v>2375.2</v>
      </c>
      <c r="F171" s="207">
        <f>G171+H171+I171+J171</f>
        <v>2524.6000000000004</v>
      </c>
      <c r="G171" s="207">
        <v>631.2</v>
      </c>
      <c r="H171" s="207">
        <v>631.1</v>
      </c>
      <c r="I171" s="207">
        <v>631.1</v>
      </c>
      <c r="J171" s="207">
        <v>631.2</v>
      </c>
      <c r="K171" s="207"/>
      <c r="N171" s="215"/>
      <c r="O171" s="215"/>
    </row>
    <row r="172" spans="1:15" s="214" customFormat="1" ht="21" customHeight="1">
      <c r="A172" s="216" t="s">
        <v>90</v>
      </c>
      <c r="B172" s="160">
        <f t="shared" si="6"/>
        <v>136</v>
      </c>
      <c r="C172" s="217" t="s">
        <v>325</v>
      </c>
      <c r="D172" s="117">
        <v>269.7</v>
      </c>
      <c r="E172" s="286">
        <v>522.7</v>
      </c>
      <c r="F172" s="207">
        <f>G172+H172+I172+J172</f>
        <v>555.4000000000001</v>
      </c>
      <c r="G172" s="207">
        <v>138.8</v>
      </c>
      <c r="H172" s="207">
        <v>138.9</v>
      </c>
      <c r="I172" s="207">
        <v>138.9</v>
      </c>
      <c r="J172" s="207">
        <v>138.8</v>
      </c>
      <c r="K172" s="207"/>
      <c r="N172" s="215"/>
      <c r="O172" s="215"/>
    </row>
    <row r="173" spans="1:15" s="214" customFormat="1" ht="21" customHeight="1">
      <c r="A173" s="216" t="s">
        <v>136</v>
      </c>
      <c r="B173" s="160">
        <f t="shared" si="6"/>
        <v>137</v>
      </c>
      <c r="C173" s="217" t="s">
        <v>326</v>
      </c>
      <c r="D173" s="117">
        <v>394.7</v>
      </c>
      <c r="E173" s="286">
        <v>475</v>
      </c>
      <c r="F173" s="207">
        <f>G173+H173+I173+J173</f>
        <v>400</v>
      </c>
      <c r="G173" s="207">
        <v>100.1</v>
      </c>
      <c r="H173" s="207">
        <v>99.9</v>
      </c>
      <c r="I173" s="207">
        <v>99.9</v>
      </c>
      <c r="J173" s="207">
        <v>100.1</v>
      </c>
      <c r="K173" s="207"/>
      <c r="N173" s="215"/>
      <c r="O173" s="215"/>
    </row>
    <row r="174" spans="1:15" s="214" customFormat="1" ht="21" customHeight="1">
      <c r="A174" s="216" t="s">
        <v>203</v>
      </c>
      <c r="B174" s="160">
        <f t="shared" si="6"/>
        <v>138</v>
      </c>
      <c r="C174" s="217" t="s">
        <v>327</v>
      </c>
      <c r="D174" s="117">
        <v>4629.5</v>
      </c>
      <c r="E174" s="286">
        <v>3398.8</v>
      </c>
      <c r="F174" s="207">
        <f>G174+H174+I174+J174</f>
        <v>2000</v>
      </c>
      <c r="G174" s="207">
        <v>500</v>
      </c>
      <c r="H174" s="207">
        <v>500</v>
      </c>
      <c r="I174" s="207">
        <v>500</v>
      </c>
      <c r="J174" s="207">
        <v>500</v>
      </c>
      <c r="K174" s="207"/>
      <c r="N174" s="215"/>
      <c r="O174" s="215"/>
    </row>
    <row r="175" spans="1:11" s="214" customFormat="1" ht="21" customHeight="1">
      <c r="A175" s="216" t="s">
        <v>45</v>
      </c>
      <c r="B175" s="160">
        <f t="shared" si="6"/>
        <v>139</v>
      </c>
      <c r="C175" s="217" t="s">
        <v>328</v>
      </c>
      <c r="D175" s="286">
        <v>0</v>
      </c>
      <c r="E175" s="117">
        <v>0</v>
      </c>
      <c r="F175" s="207">
        <v>0</v>
      </c>
      <c r="G175" s="207">
        <v>0</v>
      </c>
      <c r="H175" s="207">
        <v>0</v>
      </c>
      <c r="I175" s="207">
        <v>0</v>
      </c>
      <c r="J175" s="207">
        <v>0</v>
      </c>
      <c r="K175" s="207"/>
    </row>
    <row r="176" spans="1:13" s="214" customFormat="1" ht="21" customHeight="1">
      <c r="A176" s="216" t="s">
        <v>137</v>
      </c>
      <c r="B176" s="160">
        <f t="shared" si="6"/>
        <v>140</v>
      </c>
      <c r="C176" s="217" t="s">
        <v>329</v>
      </c>
      <c r="D176" s="286">
        <v>239.1</v>
      </c>
      <c r="E176" s="286">
        <v>267.9</v>
      </c>
      <c r="F176" s="197">
        <f>G176+H176+I176+J176</f>
        <v>270</v>
      </c>
      <c r="G176" s="197">
        <v>67.5</v>
      </c>
      <c r="H176" s="197">
        <v>67.5</v>
      </c>
      <c r="I176" s="197">
        <v>67.5</v>
      </c>
      <c r="J176" s="197">
        <v>67.5</v>
      </c>
      <c r="K176" s="207"/>
      <c r="M176" s="215"/>
    </row>
    <row r="177" spans="1:11" s="6" customFormat="1" ht="18" customHeight="1">
      <c r="A177" s="218" t="s">
        <v>204</v>
      </c>
      <c r="B177" s="160">
        <f t="shared" si="6"/>
        <v>141</v>
      </c>
      <c r="C177" s="160" t="s">
        <v>396</v>
      </c>
      <c r="D177" s="110">
        <v>5.1</v>
      </c>
      <c r="E177" s="110">
        <v>4</v>
      </c>
      <c r="F177" s="199">
        <v>6</v>
      </c>
      <c r="G177" s="199">
        <v>1.5</v>
      </c>
      <c r="H177" s="199">
        <v>1.5</v>
      </c>
      <c r="I177" s="199">
        <v>1.5</v>
      </c>
      <c r="J177" s="199">
        <v>1.5</v>
      </c>
      <c r="K177" s="219"/>
    </row>
    <row r="178" spans="1:11" s="6" customFormat="1" ht="18" customHeight="1">
      <c r="A178" s="218" t="s">
        <v>238</v>
      </c>
      <c r="B178" s="160">
        <f t="shared" si="6"/>
        <v>142</v>
      </c>
      <c r="C178" s="160" t="s">
        <v>397</v>
      </c>
      <c r="D178" s="110">
        <v>2.9</v>
      </c>
      <c r="E178" s="110">
        <v>8</v>
      </c>
      <c r="F178" s="199">
        <v>8</v>
      </c>
      <c r="G178" s="199">
        <v>2</v>
      </c>
      <c r="H178" s="199">
        <v>2</v>
      </c>
      <c r="I178" s="199">
        <v>2</v>
      </c>
      <c r="J178" s="199">
        <v>2</v>
      </c>
      <c r="K178" s="219"/>
    </row>
    <row r="179" spans="1:13" s="6" customFormat="1" ht="18" customHeight="1">
      <c r="A179" s="218" t="s">
        <v>94</v>
      </c>
      <c r="B179" s="160">
        <f t="shared" si="6"/>
        <v>143</v>
      </c>
      <c r="C179" s="160" t="s">
        <v>398</v>
      </c>
      <c r="D179" s="110">
        <v>0</v>
      </c>
      <c r="E179" s="110">
        <v>0</v>
      </c>
      <c r="F179" s="199">
        <v>0</v>
      </c>
      <c r="G179" s="199">
        <v>0</v>
      </c>
      <c r="H179" s="199">
        <v>0</v>
      </c>
      <c r="I179" s="199">
        <v>0</v>
      </c>
      <c r="J179" s="199">
        <v>0</v>
      </c>
      <c r="K179" s="219"/>
      <c r="M179" s="230"/>
    </row>
    <row r="180" spans="1:11" s="6" customFormat="1" ht="18" customHeight="1">
      <c r="A180" s="218" t="s">
        <v>205</v>
      </c>
      <c r="B180" s="160">
        <f t="shared" si="6"/>
        <v>144</v>
      </c>
      <c r="C180" s="160" t="s">
        <v>399</v>
      </c>
      <c r="D180" s="110">
        <v>0</v>
      </c>
      <c r="E180" s="110">
        <v>0</v>
      </c>
      <c r="F180" s="199">
        <v>0</v>
      </c>
      <c r="G180" s="199">
        <v>0</v>
      </c>
      <c r="H180" s="199">
        <v>0</v>
      </c>
      <c r="I180" s="199">
        <v>0</v>
      </c>
      <c r="J180" s="199">
        <v>0</v>
      </c>
      <c r="K180" s="219"/>
    </row>
    <row r="181" spans="1:13" s="6" customFormat="1" ht="18" customHeight="1">
      <c r="A181" s="218" t="s">
        <v>207</v>
      </c>
      <c r="B181" s="160">
        <f t="shared" si="6"/>
        <v>145</v>
      </c>
      <c r="C181" s="160" t="s">
        <v>418</v>
      </c>
      <c r="D181" s="110">
        <v>111.7</v>
      </c>
      <c r="E181" s="110">
        <v>95</v>
      </c>
      <c r="F181" s="199">
        <f>G181+H181+I181+J181</f>
        <v>68.4</v>
      </c>
      <c r="G181" s="199">
        <v>17.1</v>
      </c>
      <c r="H181" s="199">
        <v>17.1</v>
      </c>
      <c r="I181" s="199">
        <v>17.1</v>
      </c>
      <c r="J181" s="199">
        <v>17.1</v>
      </c>
      <c r="K181" s="219"/>
      <c r="M181" s="230"/>
    </row>
    <row r="182" spans="1:13" s="6" customFormat="1" ht="18" customHeight="1">
      <c r="A182" s="218" t="s">
        <v>206</v>
      </c>
      <c r="B182" s="160">
        <f t="shared" si="6"/>
        <v>146</v>
      </c>
      <c r="C182" s="160" t="s">
        <v>419</v>
      </c>
      <c r="D182" s="110">
        <v>15.6</v>
      </c>
      <c r="E182" s="110">
        <v>20</v>
      </c>
      <c r="F182" s="199">
        <v>24</v>
      </c>
      <c r="G182" s="199">
        <v>6</v>
      </c>
      <c r="H182" s="199">
        <v>6</v>
      </c>
      <c r="I182" s="199">
        <v>6</v>
      </c>
      <c r="J182" s="199">
        <v>6</v>
      </c>
      <c r="K182" s="219"/>
      <c r="M182" s="230">
        <f>H177+H178+H179+H180+H181+H182+H183+H184+H185+H186</f>
        <v>67.5</v>
      </c>
    </row>
    <row r="183" spans="1:11" s="6" customFormat="1" ht="21.75" customHeight="1">
      <c r="A183" s="218" t="s">
        <v>208</v>
      </c>
      <c r="B183" s="160">
        <f t="shared" si="6"/>
        <v>147</v>
      </c>
      <c r="C183" s="160" t="s">
        <v>420</v>
      </c>
      <c r="D183" s="110">
        <v>0</v>
      </c>
      <c r="E183" s="110">
        <v>24</v>
      </c>
      <c r="F183" s="199">
        <v>40</v>
      </c>
      <c r="G183" s="199">
        <v>10</v>
      </c>
      <c r="H183" s="199">
        <v>10</v>
      </c>
      <c r="I183" s="199">
        <v>10</v>
      </c>
      <c r="J183" s="199">
        <v>10</v>
      </c>
      <c r="K183" s="219"/>
    </row>
    <row r="184" spans="1:11" s="6" customFormat="1" ht="18" customHeight="1">
      <c r="A184" s="218" t="s">
        <v>209</v>
      </c>
      <c r="B184" s="160">
        <f t="shared" si="6"/>
        <v>148</v>
      </c>
      <c r="C184" s="160" t="s">
        <v>421</v>
      </c>
      <c r="D184" s="110">
        <v>33.4</v>
      </c>
      <c r="E184" s="110">
        <v>42</v>
      </c>
      <c r="F184" s="199">
        <v>60</v>
      </c>
      <c r="G184" s="199">
        <v>15</v>
      </c>
      <c r="H184" s="199">
        <v>15</v>
      </c>
      <c r="I184" s="199">
        <v>15</v>
      </c>
      <c r="J184" s="199">
        <v>15</v>
      </c>
      <c r="K184" s="219"/>
    </row>
    <row r="185" spans="1:11" s="6" customFormat="1" ht="18" customHeight="1">
      <c r="A185" s="218" t="s">
        <v>210</v>
      </c>
      <c r="B185" s="160">
        <f t="shared" si="6"/>
        <v>149</v>
      </c>
      <c r="C185" s="160" t="s">
        <v>422</v>
      </c>
      <c r="D185" s="110">
        <v>30</v>
      </c>
      <c r="E185" s="110">
        <v>30</v>
      </c>
      <c r="F185" s="199">
        <v>40</v>
      </c>
      <c r="G185" s="199">
        <v>10</v>
      </c>
      <c r="H185" s="199">
        <v>10</v>
      </c>
      <c r="I185" s="199">
        <v>10</v>
      </c>
      <c r="J185" s="199">
        <v>10</v>
      </c>
      <c r="K185" s="219"/>
    </row>
    <row r="186" spans="1:13" s="6" customFormat="1" ht="21.75" customHeight="1">
      <c r="A186" s="218" t="s">
        <v>106</v>
      </c>
      <c r="B186" s="160">
        <f t="shared" si="6"/>
        <v>150</v>
      </c>
      <c r="C186" s="160" t="s">
        <v>423</v>
      </c>
      <c r="D186" s="110">
        <v>40.4</v>
      </c>
      <c r="E186" s="110">
        <v>44.9</v>
      </c>
      <c r="F186" s="199">
        <v>23.6</v>
      </c>
      <c r="G186" s="199">
        <v>5.9</v>
      </c>
      <c r="H186" s="199">
        <v>5.9</v>
      </c>
      <c r="I186" s="199">
        <v>5.9</v>
      </c>
      <c r="J186" s="199">
        <v>5.9</v>
      </c>
      <c r="K186" s="219"/>
      <c r="M186" s="230">
        <f>F177+F178+F179+F180+F181+F182+F183+F184+F185+F186</f>
        <v>270</v>
      </c>
    </row>
    <row r="187" spans="1:11" s="214" customFormat="1" ht="21" customHeight="1">
      <c r="A187" s="216" t="s">
        <v>96</v>
      </c>
      <c r="B187" s="160">
        <f t="shared" si="6"/>
        <v>151</v>
      </c>
      <c r="C187" s="217" t="s">
        <v>330</v>
      </c>
      <c r="D187" s="286">
        <v>0</v>
      </c>
      <c r="E187" s="286">
        <v>0</v>
      </c>
      <c r="F187" s="207">
        <f>G187+H187+I187+J187</f>
        <v>0</v>
      </c>
      <c r="G187" s="207">
        <v>0</v>
      </c>
      <c r="H187" s="207">
        <v>0</v>
      </c>
      <c r="I187" s="207">
        <v>0</v>
      </c>
      <c r="J187" s="207">
        <v>0</v>
      </c>
      <c r="K187" s="207"/>
    </row>
    <row r="188" spans="1:11" s="214" customFormat="1" ht="21" customHeight="1">
      <c r="A188" s="216" t="s">
        <v>97</v>
      </c>
      <c r="B188" s="160">
        <f t="shared" si="6"/>
        <v>152</v>
      </c>
      <c r="C188" s="217" t="s">
        <v>331</v>
      </c>
      <c r="D188" s="286">
        <v>0</v>
      </c>
      <c r="E188" s="286">
        <v>0</v>
      </c>
      <c r="F188" s="207">
        <f>G188+H188+I188+J188</f>
        <v>0</v>
      </c>
      <c r="G188" s="207">
        <v>0</v>
      </c>
      <c r="H188" s="207">
        <v>0</v>
      </c>
      <c r="I188" s="207">
        <v>0</v>
      </c>
      <c r="J188" s="207">
        <v>0</v>
      </c>
      <c r="K188" s="207"/>
    </row>
    <row r="189" spans="1:11" s="214" customFormat="1" ht="21" customHeight="1">
      <c r="A189" s="216" t="s">
        <v>213</v>
      </c>
      <c r="B189" s="160">
        <f t="shared" si="6"/>
        <v>153</v>
      </c>
      <c r="C189" s="217" t="s">
        <v>332</v>
      </c>
      <c r="D189" s="286">
        <v>3308.8</v>
      </c>
      <c r="E189" s="286">
        <v>4050</v>
      </c>
      <c r="F189" s="207">
        <f>G189+H189+I189+J189</f>
        <v>4000</v>
      </c>
      <c r="G189" s="207">
        <v>1000</v>
      </c>
      <c r="H189" s="207">
        <v>1000</v>
      </c>
      <c r="I189" s="207">
        <v>1000</v>
      </c>
      <c r="J189" s="207">
        <v>1000</v>
      </c>
      <c r="K189" s="207"/>
    </row>
    <row r="190" spans="1:11" s="214" customFormat="1" ht="21" customHeight="1">
      <c r="A190" s="216" t="s">
        <v>211</v>
      </c>
      <c r="B190" s="160">
        <f t="shared" si="6"/>
        <v>154</v>
      </c>
      <c r="C190" s="217" t="s">
        <v>333</v>
      </c>
      <c r="D190" s="286">
        <v>498.7</v>
      </c>
      <c r="E190" s="286">
        <v>0</v>
      </c>
      <c r="F190" s="207"/>
      <c r="G190" s="207"/>
      <c r="H190" s="207"/>
      <c r="I190" s="207"/>
      <c r="J190" s="207"/>
      <c r="K190" s="207"/>
    </row>
    <row r="191" spans="1:17" s="214" customFormat="1" ht="21" customHeight="1">
      <c r="A191" s="211" t="s">
        <v>334</v>
      </c>
      <c r="B191" s="160">
        <f t="shared" si="6"/>
        <v>155</v>
      </c>
      <c r="C191" s="231">
        <v>1160</v>
      </c>
      <c r="D191" s="287">
        <f>SUM(D192:D196)</f>
        <v>1833.4</v>
      </c>
      <c r="E191" s="287">
        <f>SUM(E192:E196)</f>
        <v>2551</v>
      </c>
      <c r="F191" s="200">
        <f aca="true" t="shared" si="8" ref="F191:F196">G191+H191+I191+J191</f>
        <v>2763.3</v>
      </c>
      <c r="G191" s="200">
        <f>SUM(G192:G196)</f>
        <v>912.5</v>
      </c>
      <c r="H191" s="200">
        <f>SUM(H192:H196)</f>
        <v>538.8000000000001</v>
      </c>
      <c r="I191" s="200">
        <f>SUM(I192:I196)</f>
        <v>486.59999999999997</v>
      </c>
      <c r="J191" s="200">
        <f>SUM(J192:J196)</f>
        <v>825.4000000000001</v>
      </c>
      <c r="K191" s="200"/>
      <c r="M191" s="215"/>
      <c r="N191" s="215"/>
      <c r="O191" s="215"/>
      <c r="Q191" s="224"/>
    </row>
    <row r="192" spans="1:17" s="6" customFormat="1" ht="21" customHeight="1">
      <c r="A192" s="218" t="s">
        <v>109</v>
      </c>
      <c r="B192" s="160">
        <f t="shared" si="6"/>
        <v>156</v>
      </c>
      <c r="C192" s="160" t="s">
        <v>335</v>
      </c>
      <c r="D192" s="110">
        <v>495.6</v>
      </c>
      <c r="E192" s="110">
        <v>571.6</v>
      </c>
      <c r="F192" s="198">
        <f t="shared" si="8"/>
        <v>641.7</v>
      </c>
      <c r="G192" s="199">
        <v>333.4</v>
      </c>
      <c r="H192" s="199">
        <v>45</v>
      </c>
      <c r="I192" s="199"/>
      <c r="J192" s="199">
        <v>263.3</v>
      </c>
      <c r="K192" s="199"/>
      <c r="M192" s="230"/>
      <c r="N192" s="230"/>
      <c r="O192" s="230"/>
      <c r="Q192" s="232"/>
    </row>
    <row r="193" spans="1:17" s="6" customFormat="1" ht="21" customHeight="1">
      <c r="A193" s="218" t="s">
        <v>110</v>
      </c>
      <c r="B193" s="160">
        <f t="shared" si="6"/>
        <v>157</v>
      </c>
      <c r="C193" s="160" t="s">
        <v>336</v>
      </c>
      <c r="D193" s="110">
        <v>74.3</v>
      </c>
      <c r="E193" s="110">
        <v>79.3</v>
      </c>
      <c r="F193" s="198">
        <f t="shared" si="8"/>
        <v>79.69999999999999</v>
      </c>
      <c r="G193" s="199">
        <v>19.9</v>
      </c>
      <c r="H193" s="199">
        <v>20</v>
      </c>
      <c r="I193" s="199">
        <v>19.9</v>
      </c>
      <c r="J193" s="199">
        <v>19.9</v>
      </c>
      <c r="K193" s="199"/>
      <c r="M193" s="230"/>
      <c r="N193" s="230"/>
      <c r="O193" s="230"/>
      <c r="Q193" s="232"/>
    </row>
    <row r="194" spans="1:17" s="6" customFormat="1" ht="21" customHeight="1">
      <c r="A194" s="218" t="s">
        <v>111</v>
      </c>
      <c r="B194" s="160">
        <f t="shared" si="6"/>
        <v>158</v>
      </c>
      <c r="C194" s="160" t="s">
        <v>337</v>
      </c>
      <c r="D194" s="110">
        <v>988.1</v>
      </c>
      <c r="E194" s="110">
        <v>1576.2</v>
      </c>
      <c r="F194" s="198">
        <f t="shared" si="8"/>
        <v>1820</v>
      </c>
      <c r="G194" s="199">
        <v>465</v>
      </c>
      <c r="H194" s="199">
        <v>445</v>
      </c>
      <c r="I194" s="199">
        <v>445</v>
      </c>
      <c r="J194" s="199">
        <v>465</v>
      </c>
      <c r="K194" s="199"/>
      <c r="M194" s="230"/>
      <c r="N194" s="230"/>
      <c r="O194" s="230"/>
      <c r="Q194" s="232"/>
    </row>
    <row r="195" spans="1:17" s="6" customFormat="1" ht="21" customHeight="1">
      <c r="A195" s="218" t="s">
        <v>112</v>
      </c>
      <c r="B195" s="160">
        <f t="shared" si="6"/>
        <v>159</v>
      </c>
      <c r="C195" s="160" t="s">
        <v>338</v>
      </c>
      <c r="D195" s="110">
        <v>252</v>
      </c>
      <c r="E195" s="138">
        <v>280.3</v>
      </c>
      <c r="F195" s="198">
        <f t="shared" si="8"/>
        <v>169.1</v>
      </c>
      <c r="G195" s="199">
        <v>81</v>
      </c>
      <c r="H195" s="199">
        <v>15.6</v>
      </c>
      <c r="I195" s="199">
        <v>8.5</v>
      </c>
      <c r="J195" s="199">
        <v>64</v>
      </c>
      <c r="K195" s="199"/>
      <c r="M195" s="230"/>
      <c r="N195" s="230"/>
      <c r="O195" s="230"/>
      <c r="Q195" s="232"/>
    </row>
    <row r="196" spans="1:17" s="6" customFormat="1" ht="42" customHeight="1">
      <c r="A196" s="218" t="s">
        <v>148</v>
      </c>
      <c r="B196" s="160">
        <f t="shared" si="6"/>
        <v>160</v>
      </c>
      <c r="C196" s="160" t="s">
        <v>339</v>
      </c>
      <c r="D196" s="110">
        <v>23.4</v>
      </c>
      <c r="E196" s="110">
        <v>43.6</v>
      </c>
      <c r="F196" s="198">
        <f t="shared" si="8"/>
        <v>52.8</v>
      </c>
      <c r="G196" s="199">
        <v>13.2</v>
      </c>
      <c r="H196" s="199">
        <v>13.2</v>
      </c>
      <c r="I196" s="199">
        <v>13.2</v>
      </c>
      <c r="J196" s="199">
        <v>13.2</v>
      </c>
      <c r="K196" s="199"/>
      <c r="M196" s="230"/>
      <c r="N196" s="230"/>
      <c r="O196" s="230"/>
      <c r="Q196" s="232"/>
    </row>
    <row r="197" spans="1:17" s="214" customFormat="1" ht="42" customHeight="1">
      <c r="A197" s="225" t="s">
        <v>340</v>
      </c>
      <c r="B197" s="160">
        <f t="shared" si="6"/>
        <v>161</v>
      </c>
      <c r="C197" s="228">
        <v>1170</v>
      </c>
      <c r="D197" s="111">
        <v>2587.2</v>
      </c>
      <c r="E197" s="111">
        <f aca="true" t="shared" si="9" ref="E197:J197">E201</f>
        <v>10748.2</v>
      </c>
      <c r="F197" s="205">
        <f t="shared" si="9"/>
        <v>0</v>
      </c>
      <c r="G197" s="205">
        <f t="shared" si="9"/>
        <v>0</v>
      </c>
      <c r="H197" s="205">
        <f t="shared" si="9"/>
        <v>0</v>
      </c>
      <c r="I197" s="205">
        <f t="shared" si="9"/>
        <v>0</v>
      </c>
      <c r="J197" s="205">
        <f t="shared" si="9"/>
        <v>0</v>
      </c>
      <c r="K197" s="205"/>
      <c r="N197" s="215"/>
      <c r="O197" s="215"/>
      <c r="Q197" s="224"/>
    </row>
    <row r="198" spans="1:17" s="6" customFormat="1" ht="24" customHeight="1">
      <c r="A198" s="218" t="s">
        <v>424</v>
      </c>
      <c r="B198" s="160">
        <f t="shared" si="6"/>
        <v>162</v>
      </c>
      <c r="C198" s="160" t="s">
        <v>341</v>
      </c>
      <c r="D198" s="110">
        <f>D202+D204+D205+D206</f>
        <v>885.4</v>
      </c>
      <c r="E198" s="110"/>
      <c r="F198" s="199"/>
      <c r="G198" s="199"/>
      <c r="H198" s="199"/>
      <c r="I198" s="199"/>
      <c r="J198" s="199"/>
      <c r="K198" s="199"/>
      <c r="N198" s="230"/>
      <c r="O198" s="230"/>
      <c r="Q198" s="232"/>
    </row>
    <row r="199" spans="1:14" s="220" customFormat="1" ht="21" customHeight="1">
      <c r="A199" s="222" t="s">
        <v>248</v>
      </c>
      <c r="B199" s="160">
        <f t="shared" si="6"/>
        <v>163</v>
      </c>
      <c r="C199" s="160" t="s">
        <v>431</v>
      </c>
      <c r="D199" s="110"/>
      <c r="E199" s="110"/>
      <c r="F199" s="199"/>
      <c r="G199" s="199"/>
      <c r="H199" s="199"/>
      <c r="I199" s="199"/>
      <c r="J199" s="199"/>
      <c r="K199" s="199"/>
      <c r="N199" s="233"/>
    </row>
    <row r="200" spans="1:11" s="220" customFormat="1" ht="21" customHeight="1">
      <c r="A200" s="222" t="s">
        <v>282</v>
      </c>
      <c r="B200" s="160">
        <f t="shared" si="6"/>
        <v>164</v>
      </c>
      <c r="C200" s="160" t="s">
        <v>432</v>
      </c>
      <c r="D200" s="110"/>
      <c r="E200" s="110"/>
      <c r="F200" s="199"/>
      <c r="G200" s="199"/>
      <c r="H200" s="199"/>
      <c r="I200" s="199"/>
      <c r="J200" s="199"/>
      <c r="K200" s="199"/>
    </row>
    <row r="201" spans="1:11" s="220" customFormat="1" ht="21" customHeight="1">
      <c r="A201" s="222" t="s">
        <v>445</v>
      </c>
      <c r="B201" s="160">
        <f t="shared" si="6"/>
        <v>165</v>
      </c>
      <c r="C201" s="160" t="s">
        <v>433</v>
      </c>
      <c r="D201" s="110"/>
      <c r="E201" s="110">
        <v>10748.2</v>
      </c>
      <c r="F201" s="199">
        <f>G201+H201+I201+J201</f>
        <v>0</v>
      </c>
      <c r="G201" s="199">
        <v>0</v>
      </c>
      <c r="H201" s="199">
        <v>0</v>
      </c>
      <c r="I201" s="199">
        <v>0</v>
      </c>
      <c r="J201" s="199">
        <v>0</v>
      </c>
      <c r="K201" s="199"/>
    </row>
    <row r="202" spans="1:11" s="220" customFormat="1" ht="21" customHeight="1">
      <c r="A202" s="222" t="s">
        <v>280</v>
      </c>
      <c r="B202" s="160">
        <f t="shared" si="6"/>
        <v>166</v>
      </c>
      <c r="C202" s="160" t="s">
        <v>434</v>
      </c>
      <c r="D202" s="110">
        <v>316.4</v>
      </c>
      <c r="E202" s="110"/>
      <c r="F202" s="199"/>
      <c r="G202" s="199"/>
      <c r="H202" s="199"/>
      <c r="I202" s="199"/>
      <c r="J202" s="199"/>
      <c r="K202" s="199"/>
    </row>
    <row r="203" spans="1:11" s="220" customFormat="1" ht="21" customHeight="1">
      <c r="A203" s="222" t="s">
        <v>249</v>
      </c>
      <c r="B203" s="160">
        <f t="shared" si="6"/>
        <v>167</v>
      </c>
      <c r="C203" s="160" t="s">
        <v>435</v>
      </c>
      <c r="D203" s="110"/>
      <c r="E203" s="110"/>
      <c r="F203" s="199"/>
      <c r="G203" s="199"/>
      <c r="H203" s="199"/>
      <c r="I203" s="199"/>
      <c r="J203" s="199"/>
      <c r="K203" s="199"/>
    </row>
    <row r="204" spans="1:11" s="220" customFormat="1" ht="21" customHeight="1">
      <c r="A204" s="222" t="s">
        <v>241</v>
      </c>
      <c r="B204" s="160">
        <f t="shared" si="6"/>
        <v>168</v>
      </c>
      <c r="C204" s="160" t="s">
        <v>435</v>
      </c>
      <c r="D204" s="110">
        <v>420</v>
      </c>
      <c r="E204" s="110"/>
      <c r="F204" s="199"/>
      <c r="G204" s="199"/>
      <c r="H204" s="199"/>
      <c r="I204" s="199"/>
      <c r="J204" s="199"/>
      <c r="K204" s="199"/>
    </row>
    <row r="205" spans="1:11" s="220" customFormat="1" ht="21" customHeight="1">
      <c r="A205" s="234" t="s">
        <v>242</v>
      </c>
      <c r="B205" s="160">
        <f t="shared" si="6"/>
        <v>169</v>
      </c>
      <c r="C205" s="160" t="s">
        <v>436</v>
      </c>
      <c r="D205" s="288">
        <v>96.4</v>
      </c>
      <c r="E205" s="288"/>
      <c r="F205" s="202"/>
      <c r="G205" s="202"/>
      <c r="H205" s="202"/>
      <c r="I205" s="202"/>
      <c r="J205" s="202"/>
      <c r="K205" s="202"/>
    </row>
    <row r="206" spans="1:11" s="220" customFormat="1" ht="40.5" customHeight="1">
      <c r="A206" s="234" t="s">
        <v>442</v>
      </c>
      <c r="B206" s="160">
        <f t="shared" si="6"/>
        <v>170</v>
      </c>
      <c r="C206" s="160" t="s">
        <v>437</v>
      </c>
      <c r="D206" s="288">
        <v>52.6</v>
      </c>
      <c r="E206" s="288"/>
      <c r="F206" s="202"/>
      <c r="G206" s="202"/>
      <c r="H206" s="202"/>
      <c r="I206" s="202"/>
      <c r="J206" s="202"/>
      <c r="K206" s="202"/>
    </row>
    <row r="207" spans="1:17" s="214" customFormat="1" ht="39.75" customHeight="1">
      <c r="A207" s="222" t="s">
        <v>430</v>
      </c>
      <c r="B207" s="160">
        <f t="shared" si="6"/>
        <v>171</v>
      </c>
      <c r="C207" s="160" t="s">
        <v>454</v>
      </c>
      <c r="D207" s="117">
        <v>1701.8</v>
      </c>
      <c r="E207" s="117"/>
      <c r="F207" s="207"/>
      <c r="G207" s="207"/>
      <c r="H207" s="207"/>
      <c r="I207" s="207"/>
      <c r="J207" s="207"/>
      <c r="K207" s="223"/>
      <c r="N207" s="215"/>
      <c r="O207" s="215"/>
      <c r="Q207" s="224"/>
    </row>
    <row r="208" spans="1:11" s="214" customFormat="1" ht="21" customHeight="1">
      <c r="A208" s="216" t="s">
        <v>283</v>
      </c>
      <c r="B208" s="160">
        <f t="shared" si="6"/>
        <v>172</v>
      </c>
      <c r="C208" s="217" t="s">
        <v>438</v>
      </c>
      <c r="D208" s="286"/>
      <c r="E208" s="286"/>
      <c r="F208" s="207"/>
      <c r="G208" s="207"/>
      <c r="H208" s="207"/>
      <c r="I208" s="207"/>
      <c r="J208" s="207"/>
      <c r="K208" s="207"/>
    </row>
    <row r="209" spans="1:17" s="6" customFormat="1" ht="29.25" customHeight="1">
      <c r="A209" s="218" t="s">
        <v>293</v>
      </c>
      <c r="B209" s="160">
        <f t="shared" si="6"/>
        <v>173</v>
      </c>
      <c r="C209" s="160" t="s">
        <v>342</v>
      </c>
      <c r="D209" s="110">
        <v>1737</v>
      </c>
      <c r="E209" s="110"/>
      <c r="F209" s="199"/>
      <c r="G209" s="199"/>
      <c r="H209" s="199"/>
      <c r="I209" s="199"/>
      <c r="J209" s="199"/>
      <c r="K209" s="199"/>
      <c r="N209" s="230"/>
      <c r="O209" s="230"/>
      <c r="Q209" s="232"/>
    </row>
    <row r="210" spans="1:17" s="6" customFormat="1" ht="29.25" customHeight="1">
      <c r="A210" s="218" t="s">
        <v>430</v>
      </c>
      <c r="B210" s="160">
        <f t="shared" si="6"/>
        <v>174</v>
      </c>
      <c r="C210" s="160" t="s">
        <v>439</v>
      </c>
      <c r="D210" s="110"/>
      <c r="E210" s="110"/>
      <c r="F210" s="199"/>
      <c r="G210" s="199"/>
      <c r="H210" s="199"/>
      <c r="I210" s="199"/>
      <c r="J210" s="199"/>
      <c r="K210" s="199"/>
      <c r="N210" s="230"/>
      <c r="O210" s="230"/>
      <c r="Q210" s="232"/>
    </row>
    <row r="211" spans="1:11" s="214" customFormat="1" ht="21" customHeight="1">
      <c r="A211" s="216" t="s">
        <v>284</v>
      </c>
      <c r="B211" s="160">
        <f t="shared" si="6"/>
        <v>175</v>
      </c>
      <c r="C211" s="217" t="s">
        <v>440</v>
      </c>
      <c r="D211" s="286"/>
      <c r="E211" s="286"/>
      <c r="F211" s="207"/>
      <c r="G211" s="207"/>
      <c r="H211" s="207"/>
      <c r="I211" s="207"/>
      <c r="J211" s="207"/>
      <c r="K211" s="207"/>
    </row>
    <row r="212" spans="1:17" s="6" customFormat="1" ht="25.5" customHeight="1">
      <c r="A212" s="218" t="s">
        <v>294</v>
      </c>
      <c r="B212" s="160">
        <f t="shared" si="6"/>
        <v>176</v>
      </c>
      <c r="C212" s="160" t="s">
        <v>343</v>
      </c>
      <c r="D212" s="110"/>
      <c r="E212" s="110"/>
      <c r="F212" s="198"/>
      <c r="G212" s="199"/>
      <c r="H212" s="199"/>
      <c r="I212" s="199"/>
      <c r="J212" s="199"/>
      <c r="K212" s="199"/>
      <c r="N212" s="230"/>
      <c r="O212" s="230"/>
      <c r="Q212" s="232"/>
    </row>
    <row r="213" spans="1:17" s="6" customFormat="1" ht="25.5" customHeight="1">
      <c r="A213" s="235" t="s">
        <v>429</v>
      </c>
      <c r="B213" s="160">
        <f t="shared" si="6"/>
        <v>177</v>
      </c>
      <c r="C213" s="226">
        <v>1180</v>
      </c>
      <c r="D213" s="185">
        <v>1253.6</v>
      </c>
      <c r="E213" s="185">
        <v>0</v>
      </c>
      <c r="F213" s="237"/>
      <c r="G213" s="236"/>
      <c r="H213" s="236"/>
      <c r="I213" s="236"/>
      <c r="J213" s="236"/>
      <c r="K213" s="236"/>
      <c r="N213" s="230"/>
      <c r="O213" s="230"/>
      <c r="Q213" s="232"/>
    </row>
    <row r="214" spans="1:17" s="238" customFormat="1" ht="28.5" customHeight="1">
      <c r="A214" s="238" t="s">
        <v>344</v>
      </c>
      <c r="B214" s="160">
        <f t="shared" si="6"/>
        <v>178</v>
      </c>
      <c r="C214" s="239">
        <v>1190</v>
      </c>
      <c r="D214" s="289">
        <v>935.4</v>
      </c>
      <c r="E214" s="289">
        <v>935.4</v>
      </c>
      <c r="F214" s="241">
        <v>34.5</v>
      </c>
      <c r="G214" s="240"/>
      <c r="H214" s="240"/>
      <c r="I214" s="240"/>
      <c r="J214" s="240"/>
      <c r="K214" s="240"/>
      <c r="N214" s="242"/>
      <c r="O214" s="242"/>
      <c r="Q214" s="243"/>
    </row>
    <row r="215" spans="1:11" s="238" customFormat="1" ht="21" customHeight="1">
      <c r="A215" s="244" t="s">
        <v>425</v>
      </c>
      <c r="B215" s="160">
        <f t="shared" si="6"/>
        <v>179</v>
      </c>
      <c r="C215" s="239">
        <v>1200</v>
      </c>
      <c r="D215" s="289">
        <v>51.7</v>
      </c>
      <c r="E215" s="289">
        <v>51.7</v>
      </c>
      <c r="F215" s="241">
        <v>21.5</v>
      </c>
      <c r="G215" s="240"/>
      <c r="H215" s="240"/>
      <c r="I215" s="240"/>
      <c r="J215" s="240"/>
      <c r="K215" s="240"/>
    </row>
    <row r="216" spans="1:11" s="214" customFormat="1" ht="63" customHeight="1" thickBot="1">
      <c r="A216" s="245" t="s">
        <v>149</v>
      </c>
      <c r="B216" s="160">
        <f t="shared" si="6"/>
        <v>180</v>
      </c>
      <c r="C216" s="246">
        <v>1210</v>
      </c>
      <c r="D216" s="290"/>
      <c r="E216" s="165"/>
      <c r="F216" s="249">
        <f>G216+H216+I216+J216</f>
        <v>0</v>
      </c>
      <c r="G216" s="250"/>
      <c r="H216" s="250"/>
      <c r="I216" s="250"/>
      <c r="J216" s="250"/>
      <c r="K216" s="248"/>
    </row>
    <row r="217" spans="1:11" s="214" customFormat="1" ht="22.5" customHeight="1" thickBot="1">
      <c r="A217" s="251" t="s">
        <v>48</v>
      </c>
      <c r="B217" s="160">
        <f t="shared" si="6"/>
        <v>181</v>
      </c>
      <c r="C217" s="252">
        <v>1220</v>
      </c>
      <c r="D217" s="291">
        <f aca="true" t="shared" si="10" ref="D217:J217">D35</f>
        <v>107223.3</v>
      </c>
      <c r="E217" s="291">
        <f t="shared" si="10"/>
        <v>148457.19999999998</v>
      </c>
      <c r="F217" s="253">
        <f t="shared" si="10"/>
        <v>144723.59999999998</v>
      </c>
      <c r="G217" s="253">
        <f t="shared" si="10"/>
        <v>36401.5</v>
      </c>
      <c r="H217" s="253">
        <f t="shared" si="10"/>
        <v>36030.200000000004</v>
      </c>
      <c r="I217" s="253">
        <f t="shared" si="10"/>
        <v>35977</v>
      </c>
      <c r="J217" s="253">
        <f t="shared" si="10"/>
        <v>36314.9</v>
      </c>
      <c r="K217" s="254"/>
    </row>
    <row r="218" spans="1:11" s="214" customFormat="1" ht="22.5" customHeight="1" thickBot="1">
      <c r="A218" s="245" t="s">
        <v>49</v>
      </c>
      <c r="B218" s="160">
        <f t="shared" si="6"/>
        <v>182</v>
      </c>
      <c r="C218" s="246">
        <v>1230</v>
      </c>
      <c r="D218" s="290">
        <f aca="true" t="shared" si="11" ref="D218:J218">D56</f>
        <v>106236.19999999998</v>
      </c>
      <c r="E218" s="290">
        <f t="shared" si="11"/>
        <v>148457.19999999998</v>
      </c>
      <c r="F218" s="247">
        <f t="shared" si="11"/>
        <v>144723.55999999997</v>
      </c>
      <c r="G218" s="247">
        <f t="shared" si="11"/>
        <v>36401.5</v>
      </c>
      <c r="H218" s="247">
        <f t="shared" si="11"/>
        <v>36030.2</v>
      </c>
      <c r="I218" s="247">
        <f t="shared" si="11"/>
        <v>35977</v>
      </c>
      <c r="J218" s="247">
        <f t="shared" si="11"/>
        <v>36314.86</v>
      </c>
      <c r="K218" s="248"/>
    </row>
    <row r="219" spans="1:11" s="214" customFormat="1" ht="22.5" customHeight="1" thickBot="1">
      <c r="A219" s="245" t="s">
        <v>50</v>
      </c>
      <c r="B219" s="160">
        <f t="shared" si="6"/>
        <v>183</v>
      </c>
      <c r="C219" s="246">
        <v>1240</v>
      </c>
      <c r="D219" s="290">
        <f>SUM(D217-D218)</f>
        <v>987.1000000000204</v>
      </c>
      <c r="E219" s="290">
        <v>0</v>
      </c>
      <c r="F219" s="247">
        <f>SUM(F217-F218)</f>
        <v>0.04000000000814907</v>
      </c>
      <c r="G219" s="247">
        <f>SUM(G217-G218)</f>
        <v>0</v>
      </c>
      <c r="H219" s="247">
        <f>SUM(H217-H218)</f>
        <v>7.275957614183426E-12</v>
      </c>
      <c r="I219" s="247">
        <f>SUM(I217-I218)</f>
        <v>0</v>
      </c>
      <c r="J219" s="247">
        <f>SUM(J217-J218)</f>
        <v>0.040000000000873115</v>
      </c>
      <c r="K219" s="247"/>
    </row>
    <row r="220" spans="1:11" s="214" customFormat="1" ht="22.5" customHeight="1" thickBot="1">
      <c r="A220" s="251" t="s">
        <v>51</v>
      </c>
      <c r="B220" s="160">
        <f t="shared" si="6"/>
        <v>184</v>
      </c>
      <c r="C220" s="252">
        <v>2000</v>
      </c>
      <c r="D220" s="291"/>
      <c r="E220" s="292"/>
      <c r="F220" s="255"/>
      <c r="G220" s="256"/>
      <c r="H220" s="254"/>
      <c r="I220" s="254"/>
      <c r="J220" s="254"/>
      <c r="K220" s="254"/>
    </row>
    <row r="221" spans="1:11" s="214" customFormat="1" ht="44.25" customHeight="1">
      <c r="A221" s="257" t="s">
        <v>52</v>
      </c>
      <c r="B221" s="160">
        <f t="shared" si="6"/>
        <v>185</v>
      </c>
      <c r="C221" s="258">
        <v>2010</v>
      </c>
      <c r="D221" s="293"/>
      <c r="E221" s="121"/>
      <c r="F221" s="260"/>
      <c r="G221" s="261"/>
      <c r="H221" s="259"/>
      <c r="I221" s="259"/>
      <c r="J221" s="259"/>
      <c r="K221" s="259"/>
    </row>
    <row r="222" spans="1:11" s="214" customFormat="1" ht="44.25" customHeight="1">
      <c r="A222" s="257" t="s">
        <v>53</v>
      </c>
      <c r="B222" s="160">
        <f t="shared" si="6"/>
        <v>186</v>
      </c>
      <c r="C222" s="258">
        <v>2020</v>
      </c>
      <c r="D222" s="293"/>
      <c r="E222" s="121"/>
      <c r="F222" s="262"/>
      <c r="G222" s="261"/>
      <c r="H222" s="259"/>
      <c r="I222" s="259"/>
      <c r="J222" s="259"/>
      <c r="K222" s="259"/>
    </row>
    <row r="223" spans="1:11" s="214" customFormat="1" ht="22.5" customHeight="1">
      <c r="A223" s="257" t="s">
        <v>54</v>
      </c>
      <c r="B223" s="160">
        <f t="shared" si="6"/>
        <v>187</v>
      </c>
      <c r="C223" s="258">
        <v>2030</v>
      </c>
      <c r="D223" s="293"/>
      <c r="E223" s="121"/>
      <c r="F223" s="262"/>
      <c r="G223" s="261"/>
      <c r="H223" s="259"/>
      <c r="I223" s="259"/>
      <c r="J223" s="259"/>
      <c r="K223" s="259"/>
    </row>
    <row r="224" spans="1:11" s="268" customFormat="1" ht="22.5" customHeight="1" thickBot="1">
      <c r="A224" s="263" t="s">
        <v>55</v>
      </c>
      <c r="B224" s="160">
        <f t="shared" si="6"/>
        <v>188</v>
      </c>
      <c r="C224" s="264">
        <v>2040</v>
      </c>
      <c r="D224" s="294"/>
      <c r="E224" s="122"/>
      <c r="F224" s="266"/>
      <c r="G224" s="267"/>
      <c r="H224" s="265"/>
      <c r="I224" s="265"/>
      <c r="J224" s="265"/>
      <c r="K224" s="265"/>
    </row>
    <row r="225" spans="1:11" s="214" customFormat="1" ht="22.5" customHeight="1" thickBot="1">
      <c r="A225" s="251" t="s">
        <v>56</v>
      </c>
      <c r="B225" s="160">
        <f t="shared" si="6"/>
        <v>189</v>
      </c>
      <c r="C225" s="252">
        <v>3000</v>
      </c>
      <c r="D225" s="291"/>
      <c r="E225" s="292"/>
      <c r="F225" s="255"/>
      <c r="G225" s="256"/>
      <c r="H225" s="254"/>
      <c r="I225" s="254"/>
      <c r="J225" s="254"/>
      <c r="K225" s="254"/>
    </row>
    <row r="226" spans="1:11" s="214" customFormat="1" ht="22.5" customHeight="1">
      <c r="A226" s="269" t="s">
        <v>57</v>
      </c>
      <c r="B226" s="160">
        <f t="shared" si="6"/>
        <v>190</v>
      </c>
      <c r="C226" s="270">
        <v>3010</v>
      </c>
      <c r="D226" s="295"/>
      <c r="E226" s="120"/>
      <c r="F226" s="260"/>
      <c r="G226" s="204"/>
      <c r="H226" s="271"/>
      <c r="I226" s="271"/>
      <c r="J226" s="271"/>
      <c r="K226" s="271"/>
    </row>
    <row r="227" spans="1:11" s="214" customFormat="1" ht="44.25" customHeight="1">
      <c r="A227" s="257" t="s">
        <v>58</v>
      </c>
      <c r="B227" s="160">
        <f t="shared" si="6"/>
        <v>191</v>
      </c>
      <c r="C227" s="258">
        <v>3020</v>
      </c>
      <c r="D227" s="293"/>
      <c r="E227" s="121"/>
      <c r="F227" s="262"/>
      <c r="G227" s="261"/>
      <c r="H227" s="259"/>
      <c r="I227" s="259"/>
      <c r="J227" s="259"/>
      <c r="K227" s="259"/>
    </row>
    <row r="228" spans="1:14" s="214" customFormat="1" ht="22.5" customHeight="1">
      <c r="A228" s="257" t="s">
        <v>59</v>
      </c>
      <c r="B228" s="160">
        <f>B227+1</f>
        <v>192</v>
      </c>
      <c r="C228" s="258">
        <v>3030</v>
      </c>
      <c r="D228" s="296"/>
      <c r="E228" s="297"/>
      <c r="F228" s="273"/>
      <c r="G228" s="274"/>
      <c r="H228" s="274"/>
      <c r="I228" s="274"/>
      <c r="J228" s="274"/>
      <c r="K228" s="272"/>
      <c r="N228" s="215"/>
    </row>
    <row r="229" spans="1:11" s="268" customFormat="1" ht="22.5" customHeight="1">
      <c r="A229" s="257" t="s">
        <v>60</v>
      </c>
      <c r="B229" s="160">
        <f>B228+1</f>
        <v>193</v>
      </c>
      <c r="C229" s="258" t="s">
        <v>150</v>
      </c>
      <c r="D229" s="293"/>
      <c r="E229" s="121"/>
      <c r="F229" s="262"/>
      <c r="G229" s="261"/>
      <c r="H229" s="259"/>
      <c r="I229" s="259"/>
      <c r="J229" s="259"/>
      <c r="K229" s="259"/>
    </row>
    <row r="230" spans="1:11" s="214" customFormat="1" ht="22.5" customHeight="1">
      <c r="A230" s="257" t="s">
        <v>61</v>
      </c>
      <c r="B230" s="160">
        <f>B229+1</f>
        <v>194</v>
      </c>
      <c r="C230" s="258" t="s">
        <v>151</v>
      </c>
      <c r="D230" s="293"/>
      <c r="E230" s="121"/>
      <c r="F230" s="262"/>
      <c r="G230" s="261"/>
      <c r="H230" s="259"/>
      <c r="I230" s="259"/>
      <c r="J230" s="259"/>
      <c r="K230" s="259"/>
    </row>
    <row r="231" spans="1:11" s="214" customFormat="1" ht="45.75" customHeight="1">
      <c r="A231" s="257" t="s">
        <v>62</v>
      </c>
      <c r="B231" s="160">
        <f>B230+1</f>
        <v>195</v>
      </c>
      <c r="C231" s="258" t="s">
        <v>152</v>
      </c>
      <c r="D231" s="293"/>
      <c r="E231" s="121"/>
      <c r="F231" s="262"/>
      <c r="G231" s="261"/>
      <c r="H231" s="259"/>
      <c r="I231" s="259"/>
      <c r="J231" s="259"/>
      <c r="K231" s="259"/>
    </row>
    <row r="232" spans="1:11" s="214" customFormat="1" ht="22.5" customHeight="1">
      <c r="A232" s="257" t="s">
        <v>63</v>
      </c>
      <c r="B232" s="160">
        <f>B231+1</f>
        <v>196</v>
      </c>
      <c r="C232" s="258" t="s">
        <v>153</v>
      </c>
      <c r="D232" s="293"/>
      <c r="E232" s="121"/>
      <c r="F232" s="262"/>
      <c r="G232" s="261"/>
      <c r="H232" s="259"/>
      <c r="I232" s="259"/>
      <c r="J232" s="259"/>
      <c r="K232" s="259"/>
    </row>
    <row r="233" spans="1:11" s="214" customFormat="1" ht="45.75" customHeight="1">
      <c r="A233" s="257" t="s">
        <v>64</v>
      </c>
      <c r="B233" s="160">
        <f aca="true" t="shared" si="12" ref="B233:B291">B232+1</f>
        <v>197</v>
      </c>
      <c r="C233" s="258" t="s">
        <v>154</v>
      </c>
      <c r="D233" s="293"/>
      <c r="E233" s="121"/>
      <c r="F233" s="262"/>
      <c r="G233" s="261"/>
      <c r="H233" s="259"/>
      <c r="I233" s="259"/>
      <c r="J233" s="259"/>
      <c r="K233" s="259"/>
    </row>
    <row r="234" spans="1:11" s="214" customFormat="1" ht="22.5" customHeight="1">
      <c r="A234" s="257" t="s">
        <v>65</v>
      </c>
      <c r="B234" s="160">
        <f t="shared" si="12"/>
        <v>198</v>
      </c>
      <c r="C234" s="258" t="s">
        <v>155</v>
      </c>
      <c r="D234" s="293"/>
      <c r="E234" s="121"/>
      <c r="F234" s="262"/>
      <c r="G234" s="261"/>
      <c r="H234" s="259"/>
      <c r="I234" s="259"/>
      <c r="J234" s="259"/>
      <c r="K234" s="259"/>
    </row>
    <row r="235" spans="1:11" s="214" customFormat="1" ht="22.5" customHeight="1" thickBot="1">
      <c r="A235" s="263" t="s">
        <v>102</v>
      </c>
      <c r="B235" s="160">
        <f t="shared" si="12"/>
        <v>199</v>
      </c>
      <c r="C235" s="264">
        <v>3040</v>
      </c>
      <c r="D235" s="298"/>
      <c r="E235" s="145"/>
      <c r="F235" s="266"/>
      <c r="G235" s="276"/>
      <c r="H235" s="275"/>
      <c r="I235" s="275"/>
      <c r="J235" s="275"/>
      <c r="K235" s="275"/>
    </row>
    <row r="236" spans="1:11" s="214" customFormat="1" ht="22.5" customHeight="1" thickBot="1">
      <c r="A236" s="251" t="s">
        <v>113</v>
      </c>
      <c r="B236" s="160">
        <f t="shared" si="12"/>
        <v>200</v>
      </c>
      <c r="C236" s="252">
        <v>4000</v>
      </c>
      <c r="D236" s="135">
        <v>38541.5</v>
      </c>
      <c r="E236" s="135">
        <v>53591</v>
      </c>
      <c r="F236" s="177">
        <v>108171.1</v>
      </c>
      <c r="G236" s="256"/>
      <c r="H236" s="254"/>
      <c r="I236" s="254"/>
      <c r="J236" s="254"/>
      <c r="K236" s="254"/>
    </row>
    <row r="237" spans="1:11" s="214" customFormat="1" ht="22.5" customHeight="1" thickBot="1">
      <c r="A237" s="251" t="s">
        <v>114</v>
      </c>
      <c r="B237" s="160">
        <f t="shared" si="12"/>
        <v>201</v>
      </c>
      <c r="C237" s="252">
        <v>5000</v>
      </c>
      <c r="D237" s="291"/>
      <c r="E237" s="292"/>
      <c r="F237" s="255">
        <f aca="true" t="shared" si="13" ref="F237:F251">G237+H237+I237+J237</f>
        <v>0</v>
      </c>
      <c r="G237" s="256"/>
      <c r="H237" s="254"/>
      <c r="I237" s="254"/>
      <c r="J237" s="254"/>
      <c r="K237" s="254"/>
    </row>
    <row r="238" spans="1:11" s="214" customFormat="1" ht="32.25" customHeight="1">
      <c r="A238" s="257" t="s">
        <v>66</v>
      </c>
      <c r="B238" s="160">
        <f t="shared" si="12"/>
        <v>202</v>
      </c>
      <c r="C238" s="258">
        <v>5010</v>
      </c>
      <c r="D238" s="293"/>
      <c r="E238" s="121"/>
      <c r="F238" s="277">
        <f t="shared" si="13"/>
        <v>0</v>
      </c>
      <c r="G238" s="261"/>
      <c r="H238" s="259"/>
      <c r="I238" s="259"/>
      <c r="J238" s="259"/>
      <c r="K238" s="259"/>
    </row>
    <row r="239" spans="1:11" s="278" customFormat="1" ht="22.5" customHeight="1">
      <c r="A239" s="257" t="s">
        <v>67</v>
      </c>
      <c r="B239" s="160">
        <f t="shared" si="12"/>
        <v>203</v>
      </c>
      <c r="C239" s="258" t="s">
        <v>156</v>
      </c>
      <c r="D239" s="293"/>
      <c r="E239" s="121"/>
      <c r="F239" s="262">
        <f t="shared" si="13"/>
        <v>0</v>
      </c>
      <c r="G239" s="261"/>
      <c r="H239" s="259"/>
      <c r="I239" s="259"/>
      <c r="J239" s="259"/>
      <c r="K239" s="259"/>
    </row>
    <row r="240" spans="1:11" s="268" customFormat="1" ht="22.5" customHeight="1">
      <c r="A240" s="257" t="s">
        <v>68</v>
      </c>
      <c r="B240" s="160">
        <f t="shared" si="12"/>
        <v>204</v>
      </c>
      <c r="C240" s="258" t="s">
        <v>157</v>
      </c>
      <c r="D240" s="293"/>
      <c r="E240" s="121"/>
      <c r="F240" s="262">
        <f t="shared" si="13"/>
        <v>0</v>
      </c>
      <c r="G240" s="261"/>
      <c r="H240" s="259"/>
      <c r="I240" s="259"/>
      <c r="J240" s="259"/>
      <c r="K240" s="259"/>
    </row>
    <row r="241" spans="1:11" s="268" customFormat="1" ht="22.5" customHeight="1">
      <c r="A241" s="257" t="s">
        <v>69</v>
      </c>
      <c r="B241" s="160">
        <f t="shared" si="12"/>
        <v>205</v>
      </c>
      <c r="C241" s="258" t="s">
        <v>158</v>
      </c>
      <c r="D241" s="293"/>
      <c r="E241" s="121"/>
      <c r="F241" s="262">
        <f t="shared" si="13"/>
        <v>0</v>
      </c>
      <c r="G241" s="261"/>
      <c r="H241" s="259"/>
      <c r="I241" s="259"/>
      <c r="J241" s="259"/>
      <c r="K241" s="259"/>
    </row>
    <row r="242" spans="1:11" s="214" customFormat="1" ht="22.5" customHeight="1">
      <c r="A242" s="257" t="s">
        <v>70</v>
      </c>
      <c r="B242" s="160">
        <f t="shared" si="12"/>
        <v>206</v>
      </c>
      <c r="C242" s="258">
        <v>5020</v>
      </c>
      <c r="D242" s="293"/>
      <c r="E242" s="121"/>
      <c r="F242" s="262">
        <f t="shared" si="13"/>
        <v>0</v>
      </c>
      <c r="G242" s="261"/>
      <c r="H242" s="259"/>
      <c r="I242" s="259"/>
      <c r="J242" s="259"/>
      <c r="K242" s="259"/>
    </row>
    <row r="243" spans="1:11" s="214" customFormat="1" ht="31.5" customHeight="1">
      <c r="A243" s="257" t="s">
        <v>71</v>
      </c>
      <c r="B243" s="160">
        <f t="shared" si="12"/>
        <v>207</v>
      </c>
      <c r="C243" s="258">
        <v>5030</v>
      </c>
      <c r="D243" s="293"/>
      <c r="E243" s="121"/>
      <c r="F243" s="262">
        <f t="shared" si="13"/>
        <v>0</v>
      </c>
      <c r="G243" s="261"/>
      <c r="H243" s="259"/>
      <c r="I243" s="259"/>
      <c r="J243" s="259"/>
      <c r="K243" s="259"/>
    </row>
    <row r="244" spans="1:11" s="214" customFormat="1" ht="22.5" customHeight="1">
      <c r="A244" s="257" t="s">
        <v>67</v>
      </c>
      <c r="B244" s="160">
        <f t="shared" si="12"/>
        <v>208</v>
      </c>
      <c r="C244" s="258" t="s">
        <v>159</v>
      </c>
      <c r="D244" s="293"/>
      <c r="E244" s="121"/>
      <c r="F244" s="262">
        <f t="shared" si="13"/>
        <v>0</v>
      </c>
      <c r="G244" s="261"/>
      <c r="H244" s="259"/>
      <c r="I244" s="259"/>
      <c r="J244" s="259"/>
      <c r="K244" s="259"/>
    </row>
    <row r="245" spans="1:11" s="214" customFormat="1" ht="22.5" customHeight="1">
      <c r="A245" s="257" t="s">
        <v>68</v>
      </c>
      <c r="B245" s="160">
        <f t="shared" si="12"/>
        <v>209</v>
      </c>
      <c r="C245" s="258" t="s">
        <v>160</v>
      </c>
      <c r="D245" s="293"/>
      <c r="E245" s="121"/>
      <c r="F245" s="262">
        <f t="shared" si="13"/>
        <v>0</v>
      </c>
      <c r="G245" s="261"/>
      <c r="H245" s="259"/>
      <c r="I245" s="259"/>
      <c r="J245" s="259"/>
      <c r="K245" s="259"/>
    </row>
    <row r="246" spans="1:11" s="214" customFormat="1" ht="22.5" customHeight="1">
      <c r="A246" s="257" t="s">
        <v>69</v>
      </c>
      <c r="B246" s="160">
        <f t="shared" si="12"/>
        <v>210</v>
      </c>
      <c r="C246" s="258" t="s">
        <v>161</v>
      </c>
      <c r="D246" s="293"/>
      <c r="E246" s="121"/>
      <c r="F246" s="262">
        <f t="shared" si="13"/>
        <v>0</v>
      </c>
      <c r="G246" s="261"/>
      <c r="H246" s="259"/>
      <c r="I246" s="259"/>
      <c r="J246" s="259"/>
      <c r="K246" s="259"/>
    </row>
    <row r="247" spans="1:11" s="214" customFormat="1" ht="22.5" customHeight="1" thickBot="1">
      <c r="A247" s="257" t="s">
        <v>162</v>
      </c>
      <c r="B247" s="160">
        <f t="shared" si="12"/>
        <v>211</v>
      </c>
      <c r="C247" s="258">
        <v>5040</v>
      </c>
      <c r="D247" s="293"/>
      <c r="E247" s="121"/>
      <c r="F247" s="266">
        <f t="shared" si="13"/>
        <v>0</v>
      </c>
      <c r="G247" s="261"/>
      <c r="H247" s="259"/>
      <c r="I247" s="259"/>
      <c r="J247" s="259"/>
      <c r="K247" s="259"/>
    </row>
    <row r="248" spans="1:11" s="214" customFormat="1" ht="22.5" customHeight="1" thickBot="1">
      <c r="A248" s="251" t="s">
        <v>115</v>
      </c>
      <c r="B248" s="160">
        <f t="shared" si="12"/>
        <v>212</v>
      </c>
      <c r="C248" s="252">
        <v>6000</v>
      </c>
      <c r="D248" s="291"/>
      <c r="E248" s="292"/>
      <c r="F248" s="255">
        <f t="shared" si="13"/>
        <v>0</v>
      </c>
      <c r="G248" s="256"/>
      <c r="H248" s="254"/>
      <c r="I248" s="254"/>
      <c r="J248" s="254"/>
      <c r="K248" s="254"/>
    </row>
    <row r="249" spans="1:11" s="214" customFormat="1" ht="22.5" customHeight="1">
      <c r="A249" s="257" t="s">
        <v>72</v>
      </c>
      <c r="B249" s="160">
        <f t="shared" si="12"/>
        <v>213</v>
      </c>
      <c r="C249" s="258">
        <v>6010</v>
      </c>
      <c r="D249" s="293"/>
      <c r="E249" s="121"/>
      <c r="F249" s="260">
        <f t="shared" si="13"/>
        <v>0</v>
      </c>
      <c r="G249" s="261"/>
      <c r="H249" s="259"/>
      <c r="I249" s="259"/>
      <c r="J249" s="259"/>
      <c r="K249" s="259"/>
    </row>
    <row r="250" spans="1:11" s="214" customFormat="1" ht="27.75" customHeight="1">
      <c r="A250" s="257" t="s">
        <v>73</v>
      </c>
      <c r="B250" s="160">
        <f t="shared" si="12"/>
        <v>214</v>
      </c>
      <c r="C250" s="258">
        <v>6020</v>
      </c>
      <c r="D250" s="293"/>
      <c r="E250" s="121"/>
      <c r="F250" s="262">
        <f t="shared" si="13"/>
        <v>0</v>
      </c>
      <c r="G250" s="261"/>
      <c r="H250" s="259"/>
      <c r="I250" s="259"/>
      <c r="J250" s="259"/>
      <c r="K250" s="259"/>
    </row>
    <row r="251" spans="1:11" s="214" customFormat="1" ht="44.25" customHeight="1">
      <c r="A251" s="257" t="s">
        <v>116</v>
      </c>
      <c r="B251" s="160">
        <f t="shared" si="12"/>
        <v>215</v>
      </c>
      <c r="C251" s="258">
        <v>6030</v>
      </c>
      <c r="D251" s="293"/>
      <c r="E251" s="121"/>
      <c r="F251" s="262">
        <f t="shared" si="13"/>
        <v>0</v>
      </c>
      <c r="G251" s="261"/>
      <c r="H251" s="259"/>
      <c r="I251" s="259"/>
      <c r="J251" s="259"/>
      <c r="K251" s="259"/>
    </row>
    <row r="252" spans="1:11" s="214" customFormat="1" ht="31.5" customHeight="1" thickBot="1">
      <c r="A252" s="263" t="s">
        <v>74</v>
      </c>
      <c r="B252" s="160">
        <f t="shared" si="12"/>
        <v>216</v>
      </c>
      <c r="C252" s="264">
        <v>6040</v>
      </c>
      <c r="D252" s="122" t="s">
        <v>197</v>
      </c>
      <c r="E252" s="122" t="s">
        <v>197</v>
      </c>
      <c r="F252" s="265" t="s">
        <v>197</v>
      </c>
      <c r="G252" s="267"/>
      <c r="H252" s="265"/>
      <c r="I252" s="265"/>
      <c r="J252" s="265"/>
      <c r="K252" s="265"/>
    </row>
    <row r="253" spans="1:11" s="214" customFormat="1" ht="22.5" customHeight="1" thickBot="1">
      <c r="A253" s="251" t="s">
        <v>117</v>
      </c>
      <c r="B253" s="160">
        <f t="shared" si="12"/>
        <v>217</v>
      </c>
      <c r="C253" s="252">
        <v>7000</v>
      </c>
      <c r="D253" s="291"/>
      <c r="E253" s="292"/>
      <c r="F253" s="255">
        <f>G253+H253+I253+J253</f>
        <v>0</v>
      </c>
      <c r="G253" s="256"/>
      <c r="H253" s="254"/>
      <c r="I253" s="254"/>
      <c r="J253" s="254"/>
      <c r="K253" s="254"/>
    </row>
    <row r="254" spans="1:11" s="279" customFormat="1" ht="22.5" customHeight="1">
      <c r="A254" s="269" t="s">
        <v>75</v>
      </c>
      <c r="B254" s="160">
        <f t="shared" si="12"/>
        <v>218</v>
      </c>
      <c r="C254" s="270">
        <v>7010</v>
      </c>
      <c r="D254" s="120"/>
      <c r="E254" s="120"/>
      <c r="F254" s="271"/>
      <c r="G254" s="204"/>
      <c r="H254" s="271"/>
      <c r="I254" s="271"/>
      <c r="J254" s="271"/>
      <c r="K254" s="271"/>
    </row>
    <row r="255" spans="1:11" s="279" customFormat="1" ht="22.5" customHeight="1">
      <c r="A255" s="257" t="s">
        <v>76</v>
      </c>
      <c r="B255" s="160">
        <f t="shared" si="12"/>
        <v>219</v>
      </c>
      <c r="C255" s="258">
        <v>7020</v>
      </c>
      <c r="D255" s="121"/>
      <c r="E255" s="121"/>
      <c r="F255" s="259"/>
      <c r="G255" s="261"/>
      <c r="H255" s="259"/>
      <c r="I255" s="259"/>
      <c r="J255" s="259"/>
      <c r="K255" s="259"/>
    </row>
    <row r="256" spans="1:11" s="279" customFormat="1" ht="22.5" customHeight="1">
      <c r="A256" s="257" t="s">
        <v>77</v>
      </c>
      <c r="B256" s="160">
        <f t="shared" si="12"/>
        <v>220</v>
      </c>
      <c r="C256" s="258">
        <v>7030</v>
      </c>
      <c r="D256" s="121"/>
      <c r="E256" s="121"/>
      <c r="F256" s="259"/>
      <c r="G256" s="261"/>
      <c r="H256" s="259"/>
      <c r="I256" s="259"/>
      <c r="J256" s="259"/>
      <c r="K256" s="259"/>
    </row>
    <row r="257" spans="1:11" s="25" customFormat="1" ht="22.5" customHeight="1">
      <c r="A257" s="27" t="s">
        <v>78</v>
      </c>
      <c r="B257" s="61">
        <f t="shared" si="12"/>
        <v>221</v>
      </c>
      <c r="C257" s="23">
        <v>7040</v>
      </c>
      <c r="D257" s="121"/>
      <c r="E257" s="121"/>
      <c r="F257" s="121"/>
      <c r="G257" s="124"/>
      <c r="H257" s="121"/>
      <c r="I257" s="121"/>
      <c r="J257" s="121"/>
      <c r="K257" s="121"/>
    </row>
    <row r="258" spans="1:11" s="25" customFormat="1" ht="22.5" customHeight="1" thickBot="1">
      <c r="A258" s="30" t="s">
        <v>79</v>
      </c>
      <c r="B258" s="61">
        <f t="shared" si="12"/>
        <v>222</v>
      </c>
      <c r="C258" s="24">
        <v>7050</v>
      </c>
      <c r="D258" s="122"/>
      <c r="E258" s="122"/>
      <c r="F258" s="122">
        <v>16574</v>
      </c>
      <c r="G258" s="127"/>
      <c r="H258" s="122"/>
      <c r="I258" s="122"/>
      <c r="J258" s="122"/>
      <c r="K258" s="122"/>
    </row>
    <row r="259" spans="1:11" s="25" customFormat="1" ht="22.5" customHeight="1" thickBot="1">
      <c r="A259" s="33" t="s">
        <v>118</v>
      </c>
      <c r="B259" s="61">
        <f t="shared" si="12"/>
        <v>223</v>
      </c>
      <c r="C259" s="38">
        <v>8000</v>
      </c>
      <c r="D259" s="299"/>
      <c r="E259" s="147"/>
      <c r="F259" s="143">
        <f>G259+H259+I259+J259</f>
        <v>0</v>
      </c>
      <c r="G259" s="144"/>
      <c r="H259" s="147"/>
      <c r="I259" s="147"/>
      <c r="J259" s="146"/>
      <c r="K259" s="139"/>
    </row>
    <row r="260" spans="1:11" s="96" customFormat="1" ht="67.5" customHeight="1">
      <c r="A260" s="28" t="s">
        <v>119</v>
      </c>
      <c r="B260" s="61">
        <f t="shared" si="12"/>
        <v>224</v>
      </c>
      <c r="C260" s="104">
        <v>8010</v>
      </c>
      <c r="D260" s="123">
        <v>493</v>
      </c>
      <c r="E260" s="284">
        <v>453.25</v>
      </c>
      <c r="F260" s="284">
        <v>449.25</v>
      </c>
      <c r="G260" s="284">
        <v>449.25</v>
      </c>
      <c r="H260" s="284">
        <v>449.25</v>
      </c>
      <c r="I260" s="284">
        <v>449.25</v>
      </c>
      <c r="J260" s="284">
        <v>449.25</v>
      </c>
      <c r="K260" s="148"/>
    </row>
    <row r="261" spans="1:13" s="25" customFormat="1" ht="22.5" customHeight="1">
      <c r="A261" s="27" t="s">
        <v>80</v>
      </c>
      <c r="B261" s="61">
        <f t="shared" si="12"/>
        <v>225</v>
      </c>
      <c r="C261" s="39" t="s">
        <v>163</v>
      </c>
      <c r="D261" s="124">
        <v>1</v>
      </c>
      <c r="E261" s="124">
        <v>1</v>
      </c>
      <c r="F261" s="124">
        <v>1</v>
      </c>
      <c r="G261" s="124">
        <v>1</v>
      </c>
      <c r="H261" s="124">
        <v>1</v>
      </c>
      <c r="I261" s="124">
        <v>1</v>
      </c>
      <c r="J261" s="124">
        <v>1</v>
      </c>
      <c r="K261" s="121"/>
      <c r="M261" s="52"/>
    </row>
    <row r="262" spans="1:13" s="25" customFormat="1" ht="22.5" customHeight="1">
      <c r="A262" s="27" t="s">
        <v>103</v>
      </c>
      <c r="B262" s="61">
        <f t="shared" si="12"/>
        <v>226</v>
      </c>
      <c r="C262" s="39" t="s">
        <v>164</v>
      </c>
      <c r="D262" s="124">
        <v>4</v>
      </c>
      <c r="E262" s="124">
        <v>3</v>
      </c>
      <c r="F262" s="124">
        <v>4</v>
      </c>
      <c r="G262" s="124">
        <v>4</v>
      </c>
      <c r="H262" s="124">
        <v>4</v>
      </c>
      <c r="I262" s="124">
        <v>4</v>
      </c>
      <c r="J262" s="124">
        <v>4</v>
      </c>
      <c r="K262" s="121"/>
      <c r="M262" s="280"/>
    </row>
    <row r="263" spans="1:11" s="22" customFormat="1" ht="22.5" customHeight="1">
      <c r="A263" s="27" t="s">
        <v>81</v>
      </c>
      <c r="B263" s="61">
        <f t="shared" si="12"/>
        <v>227</v>
      </c>
      <c r="C263" s="39" t="s">
        <v>165</v>
      </c>
      <c r="D263" s="124">
        <v>127.5</v>
      </c>
      <c r="E263" s="300">
        <v>139.25</v>
      </c>
      <c r="F263" s="169">
        <v>138.25</v>
      </c>
      <c r="G263" s="169">
        <v>138.25</v>
      </c>
      <c r="H263" s="169">
        <v>138.25</v>
      </c>
      <c r="I263" s="169">
        <v>138.25</v>
      </c>
      <c r="J263" s="169">
        <v>138.25</v>
      </c>
      <c r="K263" s="121"/>
    </row>
    <row r="264" spans="1:13" s="22" customFormat="1" ht="22.5" customHeight="1">
      <c r="A264" s="27" t="s">
        <v>82</v>
      </c>
      <c r="B264" s="61">
        <f t="shared" si="12"/>
        <v>228</v>
      </c>
      <c r="C264" s="39" t="s">
        <v>166</v>
      </c>
      <c r="D264" s="124">
        <v>24</v>
      </c>
      <c r="E264" s="124">
        <v>35.5</v>
      </c>
      <c r="F264" s="124">
        <v>37</v>
      </c>
      <c r="G264" s="124">
        <v>37</v>
      </c>
      <c r="H264" s="124">
        <v>37</v>
      </c>
      <c r="I264" s="124">
        <v>37</v>
      </c>
      <c r="J264" s="124">
        <v>37</v>
      </c>
      <c r="K264" s="121"/>
      <c r="M264" s="201"/>
    </row>
    <row r="265" spans="1:11" s="25" customFormat="1" ht="22.5" customHeight="1">
      <c r="A265" s="27" t="s">
        <v>83</v>
      </c>
      <c r="B265" s="61">
        <f t="shared" si="12"/>
        <v>229</v>
      </c>
      <c r="C265" s="39" t="s">
        <v>167</v>
      </c>
      <c r="D265" s="169">
        <v>214</v>
      </c>
      <c r="E265" s="124">
        <v>190.25</v>
      </c>
      <c r="F265" s="169">
        <v>194.25</v>
      </c>
      <c r="G265" s="169">
        <v>194.25</v>
      </c>
      <c r="H265" s="169">
        <v>194.25</v>
      </c>
      <c r="I265" s="169">
        <v>194.25</v>
      </c>
      <c r="J265" s="169">
        <v>194.25</v>
      </c>
      <c r="K265" s="121"/>
    </row>
    <row r="266" spans="1:14" s="25" customFormat="1" ht="22.5" customHeight="1">
      <c r="A266" s="27" t="s">
        <v>84</v>
      </c>
      <c r="B266" s="61">
        <f t="shared" si="12"/>
        <v>230</v>
      </c>
      <c r="C266" s="40" t="s">
        <v>168</v>
      </c>
      <c r="D266" s="124">
        <v>58</v>
      </c>
      <c r="E266" s="124">
        <v>33</v>
      </c>
      <c r="F266" s="124">
        <v>30.5</v>
      </c>
      <c r="G266" s="124">
        <v>30.5</v>
      </c>
      <c r="H266" s="124">
        <v>30.5</v>
      </c>
      <c r="I266" s="124">
        <v>30.5</v>
      </c>
      <c r="J266" s="124">
        <v>30.5</v>
      </c>
      <c r="K266" s="121"/>
      <c r="N266" s="209"/>
    </row>
    <row r="267" spans="1:14" s="25" customFormat="1" ht="22.5" customHeight="1" thickBot="1">
      <c r="A267" s="30" t="s">
        <v>85</v>
      </c>
      <c r="B267" s="61">
        <f t="shared" si="12"/>
        <v>231</v>
      </c>
      <c r="C267" s="40" t="s">
        <v>169</v>
      </c>
      <c r="D267" s="194">
        <v>64.5</v>
      </c>
      <c r="E267" s="301">
        <v>50.25</v>
      </c>
      <c r="F267" s="194">
        <v>44.25</v>
      </c>
      <c r="G267" s="194">
        <v>44.25</v>
      </c>
      <c r="H267" s="194">
        <v>44.25</v>
      </c>
      <c r="I267" s="194">
        <v>44.25</v>
      </c>
      <c r="J267" s="194">
        <v>44.25</v>
      </c>
      <c r="K267" s="122"/>
      <c r="N267" s="209"/>
    </row>
    <row r="268" spans="1:14" s="96" customFormat="1" ht="22.5" customHeight="1" thickBot="1">
      <c r="A268" s="29" t="s">
        <v>86</v>
      </c>
      <c r="B268" s="61">
        <f t="shared" si="12"/>
        <v>232</v>
      </c>
      <c r="C268" s="37">
        <v>8020</v>
      </c>
      <c r="D268" s="126">
        <f>D171+D73</f>
        <v>56064.6</v>
      </c>
      <c r="E268" s="126">
        <v>90764.3</v>
      </c>
      <c r="F268" s="126">
        <f>F58+F73+F136+F171</f>
        <v>90364.6</v>
      </c>
      <c r="G268" s="126">
        <f>G171+G73</f>
        <v>22591.2</v>
      </c>
      <c r="H268" s="126">
        <f>H171+H73</f>
        <v>22591.1</v>
      </c>
      <c r="I268" s="126">
        <f>I171+I73</f>
        <v>22591.1</v>
      </c>
      <c r="J268" s="126">
        <f>J171+J73</f>
        <v>22591.2</v>
      </c>
      <c r="K268" s="149"/>
      <c r="M268" s="196"/>
      <c r="N268" s="281"/>
    </row>
    <row r="269" spans="1:14" s="25" customFormat="1" ht="22.5" customHeight="1">
      <c r="A269" s="28" t="s">
        <v>80</v>
      </c>
      <c r="B269" s="61">
        <f t="shared" si="12"/>
        <v>233</v>
      </c>
      <c r="C269" s="39" t="s">
        <v>170</v>
      </c>
      <c r="D269" s="123">
        <v>622.9</v>
      </c>
      <c r="E269" s="111">
        <v>565.6</v>
      </c>
      <c r="F269" s="123">
        <v>390</v>
      </c>
      <c r="G269" s="208">
        <v>97.5</v>
      </c>
      <c r="H269" s="208">
        <v>97.5</v>
      </c>
      <c r="I269" s="208">
        <v>97.5</v>
      </c>
      <c r="J269" s="208">
        <v>97.5</v>
      </c>
      <c r="K269" s="120"/>
      <c r="M269" s="52"/>
      <c r="N269" s="209"/>
    </row>
    <row r="270" spans="1:15" s="25" customFormat="1" ht="22.5" customHeight="1">
      <c r="A270" s="28" t="s">
        <v>104</v>
      </c>
      <c r="B270" s="61">
        <f t="shared" si="12"/>
        <v>234</v>
      </c>
      <c r="C270" s="39" t="s">
        <v>171</v>
      </c>
      <c r="D270" s="123">
        <v>2388.8</v>
      </c>
      <c r="E270" s="111">
        <v>2082.6</v>
      </c>
      <c r="F270" s="123">
        <f>G270+H270+I270+J270</f>
        <v>1824.8</v>
      </c>
      <c r="G270" s="208">
        <v>456.2</v>
      </c>
      <c r="H270" s="208">
        <v>456.2</v>
      </c>
      <c r="I270" s="208">
        <v>456.2</v>
      </c>
      <c r="J270" s="208">
        <v>456.2</v>
      </c>
      <c r="K270" s="120"/>
      <c r="M270" s="209"/>
      <c r="N270" s="209"/>
      <c r="O270" s="209"/>
    </row>
    <row r="271" spans="1:16" s="25" customFormat="1" ht="22.5" customHeight="1">
      <c r="A271" s="27" t="s">
        <v>81</v>
      </c>
      <c r="B271" s="61">
        <f t="shared" si="12"/>
        <v>235</v>
      </c>
      <c r="C271" s="39" t="s">
        <v>172</v>
      </c>
      <c r="D271" s="124">
        <v>18630.6</v>
      </c>
      <c r="E271" s="111">
        <v>34755.6</v>
      </c>
      <c r="F271" s="123">
        <f aca="true" t="shared" si="14" ref="F271:F291">G271+H271+I271+J271</f>
        <v>35435.6</v>
      </c>
      <c r="G271" s="208">
        <v>8858.9</v>
      </c>
      <c r="H271" s="208">
        <v>8858.9</v>
      </c>
      <c r="I271" s="208">
        <v>8858.9</v>
      </c>
      <c r="J271" s="208">
        <v>8858.9</v>
      </c>
      <c r="K271" s="121"/>
      <c r="M271" s="52"/>
      <c r="N271" s="209"/>
      <c r="O271" s="52"/>
      <c r="P271" s="52"/>
    </row>
    <row r="272" spans="1:14" s="22" customFormat="1" ht="31.5" customHeight="1">
      <c r="A272" s="27" t="s">
        <v>82</v>
      </c>
      <c r="B272" s="61">
        <f t="shared" si="12"/>
        <v>236</v>
      </c>
      <c r="C272" s="39" t="s">
        <v>173</v>
      </c>
      <c r="D272" s="124">
        <v>3750.8</v>
      </c>
      <c r="E272" s="111">
        <v>6542.7</v>
      </c>
      <c r="F272" s="123">
        <v>8012.8</v>
      </c>
      <c r="G272" s="208">
        <v>2002.6</v>
      </c>
      <c r="H272" s="208">
        <v>2003.4</v>
      </c>
      <c r="I272" s="208">
        <v>2003.4</v>
      </c>
      <c r="J272" s="208">
        <v>2003.4</v>
      </c>
      <c r="K272" s="121"/>
      <c r="M272" s="51"/>
      <c r="N272" s="54"/>
    </row>
    <row r="273" spans="1:17" s="25" customFormat="1" ht="22.5" customHeight="1">
      <c r="A273" s="27" t="s">
        <v>83</v>
      </c>
      <c r="B273" s="61">
        <f t="shared" si="12"/>
        <v>237</v>
      </c>
      <c r="C273" s="39" t="s">
        <v>174</v>
      </c>
      <c r="D273" s="124">
        <v>22501.4</v>
      </c>
      <c r="E273" s="111">
        <v>33710</v>
      </c>
      <c r="F273" s="123">
        <f t="shared" si="14"/>
        <v>34410</v>
      </c>
      <c r="G273" s="208">
        <v>8602.5</v>
      </c>
      <c r="H273" s="208">
        <v>8602.5</v>
      </c>
      <c r="I273" s="208">
        <v>8602.5</v>
      </c>
      <c r="J273" s="208">
        <v>8602.5</v>
      </c>
      <c r="K273" s="121"/>
      <c r="M273" s="209"/>
      <c r="N273" s="52"/>
      <c r="Q273" s="52"/>
    </row>
    <row r="274" spans="1:14" s="25" customFormat="1" ht="22.5" customHeight="1">
      <c r="A274" s="27" t="s">
        <v>84</v>
      </c>
      <c r="B274" s="61">
        <f t="shared" si="12"/>
        <v>238</v>
      </c>
      <c r="C274" s="40" t="s">
        <v>175</v>
      </c>
      <c r="D274" s="124">
        <v>6007.6</v>
      </c>
      <c r="E274" s="111">
        <v>4792.4</v>
      </c>
      <c r="F274" s="123">
        <f>G274+H274+I274+J274</f>
        <v>3797.6000000000004</v>
      </c>
      <c r="G274" s="208">
        <v>950</v>
      </c>
      <c r="H274" s="208">
        <v>949.2</v>
      </c>
      <c r="I274" s="208">
        <v>949.2</v>
      </c>
      <c r="J274" s="208">
        <v>949.2</v>
      </c>
      <c r="K274" s="121"/>
      <c r="M274" s="209"/>
      <c r="N274" s="52"/>
    </row>
    <row r="275" spans="1:11" s="25" customFormat="1" ht="22.5" customHeight="1" thickBot="1">
      <c r="A275" s="30" t="s">
        <v>85</v>
      </c>
      <c r="B275" s="61">
        <f t="shared" si="12"/>
        <v>239</v>
      </c>
      <c r="C275" s="40" t="s">
        <v>176</v>
      </c>
      <c r="D275" s="127">
        <v>4225.3</v>
      </c>
      <c r="E275" s="111">
        <v>8315.4</v>
      </c>
      <c r="F275" s="123">
        <f t="shared" si="14"/>
        <v>6493.8</v>
      </c>
      <c r="G275" s="208">
        <v>1623.5</v>
      </c>
      <c r="H275" s="208">
        <v>1623.4</v>
      </c>
      <c r="I275" s="208">
        <v>1623.4</v>
      </c>
      <c r="J275" s="208">
        <v>1623.5</v>
      </c>
      <c r="K275" s="122"/>
    </row>
    <row r="276" spans="1:13" s="25" customFormat="1" ht="36.75" customHeight="1" thickBot="1">
      <c r="A276" s="29" t="s">
        <v>192</v>
      </c>
      <c r="B276" s="61">
        <f t="shared" si="12"/>
        <v>240</v>
      </c>
      <c r="C276" s="37">
        <v>8030</v>
      </c>
      <c r="D276" s="128">
        <f>D268/D260/12</f>
        <v>9.476774847870182</v>
      </c>
      <c r="E276" s="128">
        <f>E268/E260/12</f>
        <v>16.687681559110132</v>
      </c>
      <c r="F276" s="128">
        <f>F268/F260/12</f>
        <v>16.762122055277313</v>
      </c>
      <c r="G276" s="128">
        <f>G268/G260/3</f>
        <v>16.7621591541458</v>
      </c>
      <c r="H276" s="128">
        <f>H268/H260/3</f>
        <v>16.762084956408827</v>
      </c>
      <c r="I276" s="128">
        <f>I268/I260/3</f>
        <v>16.762084956408827</v>
      </c>
      <c r="J276" s="128">
        <f>J268/J260/3</f>
        <v>16.7621591541458</v>
      </c>
      <c r="K276" s="135"/>
      <c r="M276" s="52"/>
    </row>
    <row r="277" spans="1:11" s="25" customFormat="1" ht="22.5" customHeight="1">
      <c r="A277" s="28" t="s">
        <v>80</v>
      </c>
      <c r="B277" s="61">
        <f t="shared" si="12"/>
        <v>241</v>
      </c>
      <c r="C277" s="39" t="s">
        <v>177</v>
      </c>
      <c r="D277" s="123">
        <f>D269/12</f>
        <v>51.90833333333333</v>
      </c>
      <c r="E277" s="123">
        <f>E269/12</f>
        <v>47.13333333333333</v>
      </c>
      <c r="F277" s="123">
        <f>F269/12</f>
        <v>32.5</v>
      </c>
      <c r="G277" s="123">
        <f>G269/3</f>
        <v>32.5</v>
      </c>
      <c r="H277" s="123">
        <f>H269/3</f>
        <v>32.5</v>
      </c>
      <c r="I277" s="123">
        <f>I269/3</f>
        <v>32.5</v>
      </c>
      <c r="J277" s="123">
        <f>J269/3</f>
        <v>32.5</v>
      </c>
      <c r="K277" s="120"/>
    </row>
    <row r="278" spans="1:11" s="25" customFormat="1" ht="22.5" customHeight="1">
      <c r="A278" s="28" t="s">
        <v>104</v>
      </c>
      <c r="B278" s="61">
        <f t="shared" si="12"/>
        <v>242</v>
      </c>
      <c r="C278" s="39" t="s">
        <v>178</v>
      </c>
      <c r="D278" s="123">
        <f>D270/D262/12</f>
        <v>49.76666666666667</v>
      </c>
      <c r="E278" s="123">
        <f>E270/D262/12</f>
        <v>43.387499999999996</v>
      </c>
      <c r="F278" s="123">
        <f aca="true" t="shared" si="15" ref="F278:F283">F270/F262/12</f>
        <v>38.016666666666666</v>
      </c>
      <c r="G278" s="123">
        <f aca="true" t="shared" si="16" ref="G278:J283">G270/3/G262</f>
        <v>38.016666666666666</v>
      </c>
      <c r="H278" s="123">
        <f t="shared" si="16"/>
        <v>38.016666666666666</v>
      </c>
      <c r="I278" s="123">
        <f t="shared" si="16"/>
        <v>38.016666666666666</v>
      </c>
      <c r="J278" s="123">
        <f t="shared" si="16"/>
        <v>38.016666666666666</v>
      </c>
      <c r="K278" s="120"/>
    </row>
    <row r="279" spans="1:11" s="25" customFormat="1" ht="22.5" customHeight="1">
      <c r="A279" s="27" t="s">
        <v>81</v>
      </c>
      <c r="B279" s="61">
        <f t="shared" si="12"/>
        <v>243</v>
      </c>
      <c r="C279" s="39" t="s">
        <v>179</v>
      </c>
      <c r="D279" s="123">
        <f>D271/D263/12</f>
        <v>12.17686274509804</v>
      </c>
      <c r="E279" s="123">
        <f>E271/E263/12</f>
        <v>20.79928186714542</v>
      </c>
      <c r="F279" s="123">
        <f t="shared" si="15"/>
        <v>21.35961422543701</v>
      </c>
      <c r="G279" s="123">
        <f t="shared" si="16"/>
        <v>21.35961422543701</v>
      </c>
      <c r="H279" s="123">
        <f t="shared" si="16"/>
        <v>21.35961422543701</v>
      </c>
      <c r="I279" s="123">
        <f t="shared" si="16"/>
        <v>21.35961422543701</v>
      </c>
      <c r="J279" s="123">
        <f t="shared" si="16"/>
        <v>21.35961422543701</v>
      </c>
      <c r="K279" s="121"/>
    </row>
    <row r="280" spans="1:11" s="22" customFormat="1" ht="22.5" customHeight="1">
      <c r="A280" s="27" t="s">
        <v>82</v>
      </c>
      <c r="B280" s="61">
        <f t="shared" si="12"/>
        <v>244</v>
      </c>
      <c r="C280" s="39" t="s">
        <v>180</v>
      </c>
      <c r="D280" s="123">
        <f aca="true" t="shared" si="17" ref="D280:E283">D272/D264/12</f>
        <v>13.02361111111111</v>
      </c>
      <c r="E280" s="123">
        <f t="shared" si="17"/>
        <v>15.358450704225353</v>
      </c>
      <c r="F280" s="123">
        <f t="shared" si="15"/>
        <v>18.046846846846847</v>
      </c>
      <c r="G280" s="123">
        <f t="shared" si="16"/>
        <v>18.041441441441442</v>
      </c>
      <c r="H280" s="123">
        <f t="shared" si="16"/>
        <v>18.04864864864865</v>
      </c>
      <c r="I280" s="123">
        <f t="shared" si="16"/>
        <v>18.04864864864865</v>
      </c>
      <c r="J280" s="123">
        <f t="shared" si="16"/>
        <v>18.04864864864865</v>
      </c>
      <c r="K280" s="121"/>
    </row>
    <row r="281" spans="1:11" s="25" customFormat="1" ht="22.5" customHeight="1">
      <c r="A281" s="27" t="s">
        <v>83</v>
      </c>
      <c r="B281" s="61">
        <f t="shared" si="12"/>
        <v>245</v>
      </c>
      <c r="C281" s="39" t="s">
        <v>181</v>
      </c>
      <c r="D281" s="123">
        <f t="shared" si="17"/>
        <v>8.762227414330217</v>
      </c>
      <c r="E281" s="123">
        <f t="shared" si="17"/>
        <v>14.765659220324133</v>
      </c>
      <c r="F281" s="123">
        <f t="shared" si="15"/>
        <v>14.761904761904761</v>
      </c>
      <c r="G281" s="123">
        <f t="shared" si="16"/>
        <v>14.761904761904763</v>
      </c>
      <c r="H281" s="123">
        <f t="shared" si="16"/>
        <v>14.761904761904763</v>
      </c>
      <c r="I281" s="123">
        <f t="shared" si="16"/>
        <v>14.761904761904763</v>
      </c>
      <c r="J281" s="123">
        <f t="shared" si="16"/>
        <v>14.761904761904763</v>
      </c>
      <c r="K281" s="121"/>
    </row>
    <row r="282" spans="1:11" s="25" customFormat="1" ht="22.5" customHeight="1">
      <c r="A282" s="27" t="s">
        <v>84</v>
      </c>
      <c r="B282" s="61">
        <f t="shared" si="12"/>
        <v>246</v>
      </c>
      <c r="C282" s="40" t="s">
        <v>182</v>
      </c>
      <c r="D282" s="123">
        <f t="shared" si="17"/>
        <v>8.6316091954023</v>
      </c>
      <c r="E282" s="123">
        <f t="shared" si="17"/>
        <v>12.102020202020201</v>
      </c>
      <c r="F282" s="123">
        <f t="shared" si="15"/>
        <v>10.375956284153007</v>
      </c>
      <c r="G282" s="123">
        <f t="shared" si="16"/>
        <v>10.382513661202186</v>
      </c>
      <c r="H282" s="123">
        <f t="shared" si="16"/>
        <v>10.37377049180328</v>
      </c>
      <c r="I282" s="123">
        <f t="shared" si="16"/>
        <v>10.37377049180328</v>
      </c>
      <c r="J282" s="123">
        <f t="shared" si="16"/>
        <v>10.37377049180328</v>
      </c>
      <c r="K282" s="121"/>
    </row>
    <row r="283" spans="1:11" s="96" customFormat="1" ht="28.5" customHeight="1" thickBot="1">
      <c r="A283" s="30" t="s">
        <v>85</v>
      </c>
      <c r="B283" s="61">
        <f t="shared" si="12"/>
        <v>247</v>
      </c>
      <c r="C283" s="40" t="s">
        <v>183</v>
      </c>
      <c r="D283" s="123">
        <f t="shared" si="17"/>
        <v>5.45904392764858</v>
      </c>
      <c r="E283" s="123">
        <f t="shared" si="17"/>
        <v>13.79004975124378</v>
      </c>
      <c r="F283" s="123">
        <f t="shared" si="15"/>
        <v>12.229378531073445</v>
      </c>
      <c r="G283" s="123">
        <f t="shared" si="16"/>
        <v>12.22975517890772</v>
      </c>
      <c r="H283" s="123">
        <f t="shared" si="16"/>
        <v>12.229001883239171</v>
      </c>
      <c r="I283" s="123">
        <f t="shared" si="16"/>
        <v>12.229001883239171</v>
      </c>
      <c r="J283" s="123">
        <f t="shared" si="16"/>
        <v>12.22975517890772</v>
      </c>
      <c r="K283" s="145"/>
    </row>
    <row r="284" spans="1:11" s="25" customFormat="1" ht="22.5" customHeight="1" thickBot="1">
      <c r="A284" s="29" t="s">
        <v>87</v>
      </c>
      <c r="B284" s="61">
        <f t="shared" si="12"/>
        <v>248</v>
      </c>
      <c r="C284" s="37">
        <v>8040</v>
      </c>
      <c r="D284" s="128"/>
      <c r="E284" s="126"/>
      <c r="F284" s="143">
        <f t="shared" si="14"/>
        <v>0</v>
      </c>
      <c r="G284" s="126"/>
      <c r="H284" s="128"/>
      <c r="I284" s="126"/>
      <c r="J284" s="128"/>
      <c r="K284" s="135"/>
    </row>
    <row r="285" spans="1:11" s="25" customFormat="1" ht="22.5" customHeight="1">
      <c r="A285" s="28" t="s">
        <v>80</v>
      </c>
      <c r="B285" s="61">
        <f t="shared" si="12"/>
        <v>249</v>
      </c>
      <c r="C285" s="39" t="s">
        <v>184</v>
      </c>
      <c r="D285" s="123"/>
      <c r="E285" s="120"/>
      <c r="F285" s="140">
        <f t="shared" si="14"/>
        <v>0</v>
      </c>
      <c r="G285" s="150"/>
      <c r="H285" s="123"/>
      <c r="I285" s="151"/>
      <c r="J285" s="123"/>
      <c r="K285" s="120"/>
    </row>
    <row r="286" spans="1:11" s="25" customFormat="1" ht="22.5" customHeight="1">
      <c r="A286" s="27" t="s">
        <v>104</v>
      </c>
      <c r="B286" s="61">
        <f t="shared" si="12"/>
        <v>250</v>
      </c>
      <c r="C286" s="39" t="s">
        <v>185</v>
      </c>
      <c r="D286" s="124"/>
      <c r="E286" s="121"/>
      <c r="F286" s="141">
        <f t="shared" si="14"/>
        <v>0</v>
      </c>
      <c r="G286" s="152"/>
      <c r="H286" s="124"/>
      <c r="I286" s="153"/>
      <c r="J286" s="124"/>
      <c r="K286" s="121"/>
    </row>
    <row r="287" spans="1:11" s="25" customFormat="1" ht="22.5" customHeight="1">
      <c r="A287" s="27" t="s">
        <v>81</v>
      </c>
      <c r="B287" s="61">
        <f t="shared" si="12"/>
        <v>251</v>
      </c>
      <c r="C287" s="39" t="s">
        <v>186</v>
      </c>
      <c r="D287" s="124"/>
      <c r="E287" s="121"/>
      <c r="F287" s="141">
        <f t="shared" si="14"/>
        <v>0</v>
      </c>
      <c r="G287" s="152"/>
      <c r="H287" s="124"/>
      <c r="I287" s="153"/>
      <c r="J287" s="124"/>
      <c r="K287" s="121"/>
    </row>
    <row r="288" spans="1:11" s="22" customFormat="1" ht="22.5" customHeight="1">
      <c r="A288" s="27" t="s">
        <v>82</v>
      </c>
      <c r="B288" s="61">
        <f t="shared" si="12"/>
        <v>252</v>
      </c>
      <c r="C288" s="39" t="s">
        <v>187</v>
      </c>
      <c r="D288" s="124"/>
      <c r="E288" s="121"/>
      <c r="F288" s="141">
        <f t="shared" si="14"/>
        <v>0</v>
      </c>
      <c r="G288" s="152"/>
      <c r="H288" s="124"/>
      <c r="I288" s="153"/>
      <c r="J288" s="124"/>
      <c r="K288" s="121"/>
    </row>
    <row r="289" spans="1:11" s="25" customFormat="1" ht="22.5" customHeight="1">
      <c r="A289" s="27" t="s">
        <v>83</v>
      </c>
      <c r="B289" s="61">
        <f t="shared" si="12"/>
        <v>253</v>
      </c>
      <c r="C289" s="39" t="s">
        <v>188</v>
      </c>
      <c r="D289" s="124"/>
      <c r="E289" s="121"/>
      <c r="F289" s="141">
        <f t="shared" si="14"/>
        <v>0</v>
      </c>
      <c r="G289" s="152"/>
      <c r="H289" s="124"/>
      <c r="I289" s="153"/>
      <c r="J289" s="124"/>
      <c r="K289" s="121"/>
    </row>
    <row r="290" spans="1:11" s="25" customFormat="1" ht="22.5" customHeight="1">
      <c r="A290" s="27" t="s">
        <v>84</v>
      </c>
      <c r="B290" s="61">
        <f t="shared" si="12"/>
        <v>254</v>
      </c>
      <c r="C290" s="40" t="s">
        <v>189</v>
      </c>
      <c r="D290" s="124"/>
      <c r="E290" s="121"/>
      <c r="F290" s="141">
        <f t="shared" si="14"/>
        <v>0</v>
      </c>
      <c r="G290" s="152"/>
      <c r="H290" s="124"/>
      <c r="I290" s="153"/>
      <c r="J290" s="124"/>
      <c r="K290" s="121"/>
    </row>
    <row r="291" spans="1:11" s="25" customFormat="1" ht="22.5" customHeight="1" thickBot="1">
      <c r="A291" s="43" t="s">
        <v>85</v>
      </c>
      <c r="B291" s="61">
        <f t="shared" si="12"/>
        <v>255</v>
      </c>
      <c r="C291" s="303" t="s">
        <v>190</v>
      </c>
      <c r="D291" s="125"/>
      <c r="E291" s="154"/>
      <c r="F291" s="142">
        <f t="shared" si="14"/>
        <v>0</v>
      </c>
      <c r="G291" s="155"/>
      <c r="H291" s="125"/>
      <c r="I291" s="156"/>
      <c r="J291" s="125"/>
      <c r="K291" s="154"/>
    </row>
    <row r="292" spans="1:11" s="22" customFormat="1" ht="38.25" customHeight="1">
      <c r="A292" s="41" t="s">
        <v>250</v>
      </c>
      <c r="B292" s="103"/>
      <c r="C292" s="42"/>
      <c r="D292" s="339"/>
      <c r="E292" s="339"/>
      <c r="F292" s="339"/>
      <c r="G292" s="176"/>
      <c r="H292" s="340" t="s">
        <v>252</v>
      </c>
      <c r="I292" s="340"/>
      <c r="J292" s="340"/>
      <c r="K292" s="105"/>
    </row>
    <row r="293" spans="1:10" ht="15" customHeight="1">
      <c r="A293" s="5"/>
      <c r="B293" s="76"/>
      <c r="D293" s="157"/>
      <c r="E293" s="157"/>
      <c r="F293" s="157"/>
      <c r="G293" s="157"/>
      <c r="H293" s="157"/>
      <c r="I293" s="157"/>
      <c r="J293" s="7"/>
    </row>
    <row r="294" spans="1:10" ht="31.5" customHeight="1">
      <c r="A294" s="41" t="s">
        <v>251</v>
      </c>
      <c r="B294" s="103"/>
      <c r="C294" s="42"/>
      <c r="D294" s="302"/>
      <c r="E294" s="302"/>
      <c r="F294" s="302"/>
      <c r="G294" s="302"/>
      <c r="H294" s="341" t="s">
        <v>253</v>
      </c>
      <c r="I294" s="342"/>
      <c r="J294" s="342"/>
    </row>
    <row r="295" spans="1:10" ht="21.75" customHeight="1">
      <c r="A295" s="5"/>
      <c r="B295" s="76"/>
      <c r="D295" s="157"/>
      <c r="E295" s="157"/>
      <c r="F295" s="157"/>
      <c r="G295" s="157"/>
      <c r="H295" s="157"/>
      <c r="I295" s="157"/>
      <c r="J295" s="7"/>
    </row>
    <row r="296" spans="1:17" s="4" customFormat="1" ht="18.75" customHeight="1">
      <c r="A296" s="5"/>
      <c r="B296" s="76"/>
      <c r="D296" s="157"/>
      <c r="E296" s="157"/>
      <c r="F296" s="157"/>
      <c r="G296" s="157"/>
      <c r="H296" s="343"/>
      <c r="I296" s="344"/>
      <c r="J296" s="7"/>
      <c r="L296" s="20"/>
      <c r="M296" s="20"/>
      <c r="N296" s="20"/>
      <c r="O296" s="20"/>
      <c r="P296" s="20"/>
      <c r="Q296" s="20"/>
    </row>
    <row r="297" spans="1:17" s="4" customFormat="1" ht="30">
      <c r="A297" s="5"/>
      <c r="B297" s="76"/>
      <c r="D297" s="157"/>
      <c r="E297" s="157"/>
      <c r="F297" s="157"/>
      <c r="G297" s="157"/>
      <c r="H297" s="158"/>
      <c r="I297" s="158"/>
      <c r="J297" s="7"/>
      <c r="L297" s="20"/>
      <c r="M297" s="20"/>
      <c r="N297" s="20"/>
      <c r="O297" s="20"/>
      <c r="P297" s="20"/>
      <c r="Q297" s="20"/>
    </row>
    <row r="298" spans="1:17" s="4" customFormat="1" ht="30">
      <c r="A298" s="5"/>
      <c r="B298" s="76"/>
      <c r="D298" s="157"/>
      <c r="E298" s="157"/>
      <c r="F298" s="157"/>
      <c r="G298" s="157"/>
      <c r="H298" s="157"/>
      <c r="I298" s="157"/>
      <c r="J298" s="7"/>
      <c r="L298" s="20"/>
      <c r="M298" s="20"/>
      <c r="N298" s="20"/>
      <c r="O298" s="20"/>
      <c r="P298" s="20"/>
      <c r="Q298" s="20"/>
    </row>
    <row r="299" spans="1:17" s="4" customFormat="1" ht="30">
      <c r="A299" s="5"/>
      <c r="B299" s="76"/>
      <c r="D299" s="157"/>
      <c r="E299" s="157"/>
      <c r="F299" s="157"/>
      <c r="G299" s="157"/>
      <c r="H299" s="157"/>
      <c r="I299" s="157"/>
      <c r="J299" s="7"/>
      <c r="L299" s="20"/>
      <c r="M299" s="20"/>
      <c r="N299" s="20"/>
      <c r="O299" s="20"/>
      <c r="P299" s="20"/>
      <c r="Q299" s="20"/>
    </row>
    <row r="300" spans="1:17" s="4" customFormat="1" ht="30">
      <c r="A300" s="5"/>
      <c r="B300" s="76"/>
      <c r="D300" s="157"/>
      <c r="E300" s="157"/>
      <c r="F300" s="157"/>
      <c r="G300" s="157"/>
      <c r="H300" s="157"/>
      <c r="I300" s="157"/>
      <c r="J300" s="7"/>
      <c r="L300" s="20"/>
      <c r="M300" s="20"/>
      <c r="N300" s="20"/>
      <c r="O300" s="20"/>
      <c r="P300" s="20"/>
      <c r="Q300" s="20"/>
    </row>
    <row r="301" spans="1:17" s="4" customFormat="1" ht="30">
      <c r="A301" s="5"/>
      <c r="B301" s="76"/>
      <c r="D301" s="157"/>
      <c r="E301" s="157"/>
      <c r="F301" s="157"/>
      <c r="G301" s="157"/>
      <c r="H301" s="157"/>
      <c r="I301" s="157"/>
      <c r="J301" s="7"/>
      <c r="L301" s="20"/>
      <c r="M301" s="20"/>
      <c r="N301" s="20"/>
      <c r="O301" s="20"/>
      <c r="P301" s="20"/>
      <c r="Q301" s="20"/>
    </row>
    <row r="302" spans="1:17" s="4" customFormat="1" ht="30">
      <c r="A302" s="5"/>
      <c r="B302" s="76"/>
      <c r="D302" s="157"/>
      <c r="E302" s="157"/>
      <c r="F302" s="157"/>
      <c r="G302" s="157"/>
      <c r="H302" s="157"/>
      <c r="I302" s="157"/>
      <c r="J302" s="7"/>
      <c r="L302" s="20"/>
      <c r="M302" s="20"/>
      <c r="N302" s="20"/>
      <c r="O302" s="20"/>
      <c r="P302" s="20"/>
      <c r="Q302" s="20"/>
    </row>
    <row r="303" spans="1:17" s="4" customFormat="1" ht="30">
      <c r="A303" s="5"/>
      <c r="B303" s="76"/>
      <c r="D303" s="157"/>
      <c r="E303" s="157"/>
      <c r="F303" s="157"/>
      <c r="G303" s="157"/>
      <c r="H303" s="157"/>
      <c r="I303" s="157"/>
      <c r="J303" s="7"/>
      <c r="L303" s="20"/>
      <c r="M303" s="20"/>
      <c r="N303" s="20"/>
      <c r="O303" s="20"/>
      <c r="P303" s="20"/>
      <c r="Q303" s="20"/>
    </row>
    <row r="304" spans="1:17" s="4" customFormat="1" ht="30">
      <c r="A304" s="5"/>
      <c r="B304" s="76"/>
      <c r="D304" s="157"/>
      <c r="E304" s="157"/>
      <c r="F304" s="157"/>
      <c r="G304" s="157"/>
      <c r="H304" s="157"/>
      <c r="I304" s="157"/>
      <c r="J304" s="7"/>
      <c r="L304" s="20"/>
      <c r="M304" s="20"/>
      <c r="N304" s="20"/>
      <c r="O304" s="20"/>
      <c r="P304" s="20"/>
      <c r="Q304" s="20"/>
    </row>
    <row r="305" spans="1:17" s="4" customFormat="1" ht="30">
      <c r="A305" s="5"/>
      <c r="B305" s="76"/>
      <c r="D305" s="157"/>
      <c r="E305" s="157"/>
      <c r="F305" s="157"/>
      <c r="G305" s="157"/>
      <c r="H305" s="157"/>
      <c r="I305" s="157"/>
      <c r="J305" s="7"/>
      <c r="L305" s="20"/>
      <c r="M305" s="20"/>
      <c r="N305" s="20"/>
      <c r="O305" s="20"/>
      <c r="P305" s="20"/>
      <c r="Q305" s="20"/>
    </row>
    <row r="306" spans="1:17" s="4" customFormat="1" ht="30">
      <c r="A306" s="5"/>
      <c r="B306" s="76"/>
      <c r="D306" s="157"/>
      <c r="E306" s="157"/>
      <c r="F306" s="157"/>
      <c r="G306" s="157"/>
      <c r="H306" s="157"/>
      <c r="I306" s="157"/>
      <c r="J306" s="7"/>
      <c r="L306" s="20"/>
      <c r="M306" s="20"/>
      <c r="N306" s="20"/>
      <c r="O306" s="20"/>
      <c r="P306" s="20"/>
      <c r="Q306" s="20"/>
    </row>
    <row r="307" spans="1:17" s="4" customFormat="1" ht="30">
      <c r="A307" s="5"/>
      <c r="B307" s="76"/>
      <c r="D307" s="157"/>
      <c r="E307" s="157"/>
      <c r="F307" s="157"/>
      <c r="G307" s="157"/>
      <c r="H307" s="157"/>
      <c r="I307" s="157"/>
      <c r="J307" s="7"/>
      <c r="L307" s="20"/>
      <c r="M307" s="20"/>
      <c r="N307" s="20"/>
      <c r="O307" s="20"/>
      <c r="P307" s="20"/>
      <c r="Q307" s="20"/>
    </row>
    <row r="308" spans="1:17" s="4" customFormat="1" ht="30">
      <c r="A308" s="5"/>
      <c r="B308" s="76"/>
      <c r="D308" s="157"/>
      <c r="E308" s="157"/>
      <c r="F308" s="157"/>
      <c r="G308" s="157"/>
      <c r="H308" s="157"/>
      <c r="I308" s="157"/>
      <c r="J308" s="7"/>
      <c r="L308" s="20"/>
      <c r="M308" s="20"/>
      <c r="N308" s="20"/>
      <c r="O308" s="20"/>
      <c r="P308" s="20"/>
      <c r="Q308" s="20"/>
    </row>
    <row r="309" spans="1:17" s="4" customFormat="1" ht="30">
      <c r="A309" s="5"/>
      <c r="B309" s="76"/>
      <c r="D309" s="157"/>
      <c r="E309" s="157"/>
      <c r="F309" s="157"/>
      <c r="G309" s="157"/>
      <c r="H309" s="157"/>
      <c r="I309" s="157"/>
      <c r="J309" s="7"/>
      <c r="L309" s="20"/>
      <c r="M309" s="20"/>
      <c r="N309" s="20"/>
      <c r="O309" s="20"/>
      <c r="P309" s="20"/>
      <c r="Q309" s="20"/>
    </row>
    <row r="310" spans="1:17" s="4" customFormat="1" ht="30">
      <c r="A310" s="5"/>
      <c r="B310" s="76"/>
      <c r="D310" s="157"/>
      <c r="E310" s="157"/>
      <c r="F310" s="157"/>
      <c r="G310" s="157"/>
      <c r="H310" s="157"/>
      <c r="I310" s="157"/>
      <c r="J310" s="7"/>
      <c r="L310" s="20"/>
      <c r="M310" s="20"/>
      <c r="N310" s="20"/>
      <c r="O310" s="20"/>
      <c r="P310" s="20"/>
      <c r="Q310" s="20"/>
    </row>
    <row r="311" spans="1:17" s="4" customFormat="1" ht="30">
      <c r="A311" s="5"/>
      <c r="B311" s="76"/>
      <c r="D311" s="157"/>
      <c r="E311" s="157"/>
      <c r="F311" s="157"/>
      <c r="G311" s="157"/>
      <c r="H311" s="157"/>
      <c r="I311" s="157"/>
      <c r="J311" s="7"/>
      <c r="L311" s="20"/>
      <c r="M311" s="20"/>
      <c r="N311" s="20"/>
      <c r="O311" s="20"/>
      <c r="P311" s="20"/>
      <c r="Q311" s="20"/>
    </row>
    <row r="312" spans="1:17" s="4" customFormat="1" ht="30">
      <c r="A312" s="5"/>
      <c r="B312" s="76"/>
      <c r="D312" s="157"/>
      <c r="E312" s="157"/>
      <c r="F312" s="157"/>
      <c r="G312" s="157"/>
      <c r="H312" s="157"/>
      <c r="I312" s="157"/>
      <c r="J312" s="7"/>
      <c r="L312" s="20"/>
      <c r="M312" s="20"/>
      <c r="N312" s="20"/>
      <c r="O312" s="20"/>
      <c r="P312" s="20"/>
      <c r="Q312" s="20"/>
    </row>
    <row r="313" spans="1:17" s="4" customFormat="1" ht="30">
      <c r="A313" s="5"/>
      <c r="B313" s="76"/>
      <c r="D313" s="157"/>
      <c r="E313" s="157"/>
      <c r="F313" s="157"/>
      <c r="G313" s="157"/>
      <c r="H313" s="157"/>
      <c r="I313" s="157"/>
      <c r="J313" s="7"/>
      <c r="L313" s="20"/>
      <c r="M313" s="20"/>
      <c r="N313" s="20"/>
      <c r="O313" s="20"/>
      <c r="P313" s="20"/>
      <c r="Q313" s="20"/>
    </row>
    <row r="314" spans="1:17" s="4" customFormat="1" ht="30">
      <c r="A314" s="5"/>
      <c r="B314" s="76"/>
      <c r="D314" s="157"/>
      <c r="E314" s="157"/>
      <c r="F314" s="157"/>
      <c r="G314" s="157"/>
      <c r="H314" s="157"/>
      <c r="I314" s="157"/>
      <c r="J314" s="7"/>
      <c r="L314" s="20"/>
      <c r="M314" s="20"/>
      <c r="N314" s="20"/>
      <c r="O314" s="20"/>
      <c r="P314" s="20"/>
      <c r="Q314" s="20"/>
    </row>
    <row r="315" spans="1:17" s="4" customFormat="1" ht="30">
      <c r="A315" s="5"/>
      <c r="B315" s="76"/>
      <c r="D315" s="157"/>
      <c r="E315" s="157"/>
      <c r="F315" s="157"/>
      <c r="G315" s="157"/>
      <c r="H315" s="157"/>
      <c r="I315" s="157"/>
      <c r="J315" s="7"/>
      <c r="L315" s="20"/>
      <c r="M315" s="20"/>
      <c r="N315" s="20"/>
      <c r="O315" s="20"/>
      <c r="P315" s="20"/>
      <c r="Q315" s="20"/>
    </row>
    <row r="316" spans="1:17" s="4" customFormat="1" ht="30">
      <c r="A316" s="5"/>
      <c r="B316" s="76"/>
      <c r="D316" s="157"/>
      <c r="E316" s="157"/>
      <c r="F316" s="157"/>
      <c r="G316" s="157"/>
      <c r="H316" s="157"/>
      <c r="I316" s="157"/>
      <c r="J316" s="7"/>
      <c r="L316" s="20"/>
      <c r="M316" s="20"/>
      <c r="N316" s="20"/>
      <c r="O316" s="20"/>
      <c r="P316" s="20"/>
      <c r="Q316" s="20"/>
    </row>
    <row r="317" spans="1:17" s="4" customFormat="1" ht="30">
      <c r="A317" s="5"/>
      <c r="B317" s="76"/>
      <c r="D317" s="157"/>
      <c r="E317" s="157"/>
      <c r="F317" s="157"/>
      <c r="G317" s="157"/>
      <c r="H317" s="157"/>
      <c r="I317" s="157"/>
      <c r="J317" s="7"/>
      <c r="L317" s="20"/>
      <c r="M317" s="20"/>
      <c r="N317" s="20"/>
      <c r="O317" s="20"/>
      <c r="P317" s="20"/>
      <c r="Q317" s="20"/>
    </row>
    <row r="318" spans="1:17" s="4" customFormat="1" ht="30">
      <c r="A318" s="5"/>
      <c r="B318" s="76"/>
      <c r="D318" s="157"/>
      <c r="E318" s="157"/>
      <c r="F318" s="157"/>
      <c r="G318" s="157"/>
      <c r="H318" s="157"/>
      <c r="I318" s="157"/>
      <c r="J318" s="7"/>
      <c r="L318" s="20"/>
      <c r="M318" s="20"/>
      <c r="N318" s="20"/>
      <c r="O318" s="20"/>
      <c r="P318" s="20"/>
      <c r="Q318" s="20"/>
    </row>
    <row r="319" spans="1:17" s="4" customFormat="1" ht="30">
      <c r="A319" s="5"/>
      <c r="B319" s="76"/>
      <c r="D319" s="157"/>
      <c r="E319" s="157"/>
      <c r="F319" s="157"/>
      <c r="G319" s="157"/>
      <c r="H319" s="157"/>
      <c r="I319" s="157"/>
      <c r="J319" s="7"/>
      <c r="L319" s="20"/>
      <c r="M319" s="20"/>
      <c r="N319" s="20"/>
      <c r="O319" s="20"/>
      <c r="P319" s="20"/>
      <c r="Q319" s="20"/>
    </row>
    <row r="320" spans="1:17" s="4" customFormat="1" ht="30">
      <c r="A320" s="5"/>
      <c r="B320" s="76"/>
      <c r="D320" s="157"/>
      <c r="E320" s="157"/>
      <c r="F320" s="157"/>
      <c r="G320" s="157"/>
      <c r="H320" s="157"/>
      <c r="I320" s="157"/>
      <c r="J320" s="7"/>
      <c r="L320" s="20"/>
      <c r="M320" s="20"/>
      <c r="N320" s="20"/>
      <c r="O320" s="20"/>
      <c r="P320" s="20"/>
      <c r="Q320" s="20"/>
    </row>
    <row r="321" spans="1:17" s="4" customFormat="1" ht="30">
      <c r="A321" s="5"/>
      <c r="B321" s="76"/>
      <c r="D321" s="157"/>
      <c r="E321" s="157"/>
      <c r="F321" s="157"/>
      <c r="G321" s="157"/>
      <c r="H321" s="157"/>
      <c r="I321" s="157"/>
      <c r="J321" s="7"/>
      <c r="L321" s="20"/>
      <c r="M321" s="20"/>
      <c r="N321" s="20"/>
      <c r="O321" s="20"/>
      <c r="P321" s="20"/>
      <c r="Q321" s="20"/>
    </row>
    <row r="322" spans="1:17" s="4" customFormat="1" ht="30">
      <c r="A322" s="5"/>
      <c r="B322" s="76"/>
      <c r="D322" s="157"/>
      <c r="E322" s="157"/>
      <c r="F322" s="157"/>
      <c r="G322" s="157"/>
      <c r="H322" s="157"/>
      <c r="I322" s="157"/>
      <c r="J322" s="7"/>
      <c r="L322" s="20"/>
      <c r="M322" s="20"/>
      <c r="N322" s="20"/>
      <c r="O322" s="20"/>
      <c r="P322" s="20"/>
      <c r="Q322" s="20"/>
    </row>
    <row r="323" spans="1:17" s="4" customFormat="1" ht="30">
      <c r="A323" s="5"/>
      <c r="B323" s="76"/>
      <c r="D323" s="157"/>
      <c r="E323" s="157"/>
      <c r="F323" s="157"/>
      <c r="G323" s="157"/>
      <c r="H323" s="157"/>
      <c r="I323" s="157"/>
      <c r="J323" s="7"/>
      <c r="L323" s="20"/>
      <c r="M323" s="20"/>
      <c r="N323" s="20"/>
      <c r="O323" s="20"/>
      <c r="P323" s="20"/>
      <c r="Q323" s="20"/>
    </row>
    <row r="324" spans="1:17" s="4" customFormat="1" ht="30">
      <c r="A324" s="5"/>
      <c r="B324" s="76"/>
      <c r="D324" s="157"/>
      <c r="E324" s="157"/>
      <c r="F324" s="157"/>
      <c r="G324" s="157"/>
      <c r="H324" s="157"/>
      <c r="I324" s="157"/>
      <c r="J324" s="7"/>
      <c r="L324" s="20"/>
      <c r="M324" s="20"/>
      <c r="N324" s="20"/>
      <c r="O324" s="20"/>
      <c r="P324" s="20"/>
      <c r="Q324" s="20"/>
    </row>
    <row r="325" spans="1:17" s="4" customFormat="1" ht="30">
      <c r="A325" s="5"/>
      <c r="B325" s="76"/>
      <c r="D325" s="157"/>
      <c r="E325" s="157"/>
      <c r="F325" s="157"/>
      <c r="G325" s="157"/>
      <c r="H325" s="157"/>
      <c r="I325" s="157"/>
      <c r="J325" s="7"/>
      <c r="L325" s="20"/>
      <c r="M325" s="20"/>
      <c r="N325" s="20"/>
      <c r="O325" s="20"/>
      <c r="P325" s="20"/>
      <c r="Q325" s="20"/>
    </row>
    <row r="326" spans="1:17" s="4" customFormat="1" ht="30">
      <c r="A326" s="5"/>
      <c r="B326" s="76"/>
      <c r="D326" s="157"/>
      <c r="E326" s="157"/>
      <c r="F326" s="157"/>
      <c r="G326" s="157"/>
      <c r="H326" s="157"/>
      <c r="I326" s="157"/>
      <c r="J326" s="7"/>
      <c r="L326" s="20"/>
      <c r="M326" s="20"/>
      <c r="N326" s="20"/>
      <c r="O326" s="20"/>
      <c r="P326" s="20"/>
      <c r="Q326" s="20"/>
    </row>
    <row r="327" spans="1:17" s="4" customFormat="1" ht="30">
      <c r="A327" s="5"/>
      <c r="B327" s="76"/>
      <c r="D327" s="157"/>
      <c r="E327" s="157"/>
      <c r="F327" s="157"/>
      <c r="G327" s="157"/>
      <c r="H327" s="157"/>
      <c r="I327" s="157"/>
      <c r="J327" s="7"/>
      <c r="L327" s="20"/>
      <c r="M327" s="20"/>
      <c r="N327" s="20"/>
      <c r="O327" s="20"/>
      <c r="P327" s="20"/>
      <c r="Q327" s="20"/>
    </row>
    <row r="328" spans="1:17" s="4" customFormat="1" ht="30">
      <c r="A328" s="5"/>
      <c r="B328" s="76"/>
      <c r="D328" s="157"/>
      <c r="E328" s="157"/>
      <c r="F328" s="157"/>
      <c r="G328" s="157"/>
      <c r="H328" s="157"/>
      <c r="I328" s="157"/>
      <c r="J328" s="7"/>
      <c r="L328" s="20"/>
      <c r="M328" s="20"/>
      <c r="N328" s="20"/>
      <c r="O328" s="20"/>
      <c r="P328" s="20"/>
      <c r="Q328" s="20"/>
    </row>
    <row r="329" spans="1:17" s="4" customFormat="1" ht="30">
      <c r="A329" s="5"/>
      <c r="B329" s="76"/>
      <c r="D329" s="157"/>
      <c r="E329" s="157"/>
      <c r="F329" s="157"/>
      <c r="G329" s="157"/>
      <c r="H329" s="157"/>
      <c r="I329" s="157"/>
      <c r="J329" s="7"/>
      <c r="L329" s="20"/>
      <c r="M329" s="20"/>
      <c r="N329" s="20"/>
      <c r="O329" s="20"/>
      <c r="P329" s="20"/>
      <c r="Q329" s="20"/>
    </row>
    <row r="330" spans="1:17" s="4" customFormat="1" ht="30">
      <c r="A330" s="5"/>
      <c r="B330" s="76"/>
      <c r="D330" s="157"/>
      <c r="E330" s="157"/>
      <c r="F330" s="157"/>
      <c r="G330" s="157"/>
      <c r="H330" s="157"/>
      <c r="I330" s="157"/>
      <c r="J330" s="7"/>
      <c r="L330" s="20"/>
      <c r="M330" s="20"/>
      <c r="N330" s="20"/>
      <c r="O330" s="20"/>
      <c r="P330" s="20"/>
      <c r="Q330" s="20"/>
    </row>
    <row r="331" spans="1:17" s="4" customFormat="1" ht="30">
      <c r="A331" s="5"/>
      <c r="B331" s="76"/>
      <c r="D331" s="157"/>
      <c r="E331" s="157"/>
      <c r="F331" s="157"/>
      <c r="G331" s="157"/>
      <c r="H331" s="157"/>
      <c r="I331" s="157"/>
      <c r="J331" s="7"/>
      <c r="L331" s="20"/>
      <c r="M331" s="20"/>
      <c r="N331" s="20"/>
      <c r="O331" s="20"/>
      <c r="P331" s="20"/>
      <c r="Q331" s="20"/>
    </row>
    <row r="332" spans="1:17" s="4" customFormat="1" ht="30">
      <c r="A332" s="5"/>
      <c r="B332" s="76"/>
      <c r="D332" s="157"/>
      <c r="E332" s="157"/>
      <c r="F332" s="157"/>
      <c r="G332" s="157"/>
      <c r="H332" s="157"/>
      <c r="I332" s="157"/>
      <c r="J332" s="7"/>
      <c r="L332" s="20"/>
      <c r="M332" s="20"/>
      <c r="N332" s="20"/>
      <c r="O332" s="20"/>
      <c r="P332" s="20"/>
      <c r="Q332" s="20"/>
    </row>
    <row r="333" spans="1:17" s="4" customFormat="1" ht="30">
      <c r="A333" s="6"/>
      <c r="B333" s="76"/>
      <c r="D333" s="158"/>
      <c r="E333" s="158"/>
      <c r="F333" s="158"/>
      <c r="G333" s="158"/>
      <c r="H333" s="158"/>
      <c r="I333" s="158"/>
      <c r="L333" s="20"/>
      <c r="M333" s="20"/>
      <c r="N333" s="20"/>
      <c r="O333" s="20"/>
      <c r="P333" s="20"/>
      <c r="Q333" s="20"/>
    </row>
    <row r="334" spans="1:17" s="4" customFormat="1" ht="30">
      <c r="A334" s="6"/>
      <c r="B334" s="76"/>
      <c r="D334" s="158"/>
      <c r="E334" s="158"/>
      <c r="F334" s="158"/>
      <c r="G334" s="158"/>
      <c r="H334" s="158"/>
      <c r="I334" s="158"/>
      <c r="L334" s="20"/>
      <c r="M334" s="20"/>
      <c r="N334" s="20"/>
      <c r="O334" s="20"/>
      <c r="P334" s="20"/>
      <c r="Q334" s="20"/>
    </row>
    <row r="335" spans="1:17" s="4" customFormat="1" ht="30">
      <c r="A335" s="6"/>
      <c r="B335" s="76"/>
      <c r="D335" s="158"/>
      <c r="E335" s="158"/>
      <c r="F335" s="158"/>
      <c r="G335" s="158"/>
      <c r="H335" s="158"/>
      <c r="I335" s="158"/>
      <c r="L335" s="20"/>
      <c r="M335" s="20"/>
      <c r="N335" s="20"/>
      <c r="O335" s="20"/>
      <c r="P335" s="20"/>
      <c r="Q335" s="20"/>
    </row>
    <row r="336" spans="1:17" s="4" customFormat="1" ht="30">
      <c r="A336" s="6"/>
      <c r="B336" s="76"/>
      <c r="D336" s="158"/>
      <c r="E336" s="158"/>
      <c r="F336" s="158"/>
      <c r="G336" s="158"/>
      <c r="H336" s="158"/>
      <c r="I336" s="158"/>
      <c r="L336" s="20"/>
      <c r="M336" s="20"/>
      <c r="N336" s="20"/>
      <c r="O336" s="20"/>
      <c r="P336" s="20"/>
      <c r="Q336" s="20"/>
    </row>
    <row r="337" spans="1:17" s="4" customFormat="1" ht="30">
      <c r="A337" s="6"/>
      <c r="B337" s="76"/>
      <c r="D337" s="158"/>
      <c r="E337" s="158"/>
      <c r="F337" s="158"/>
      <c r="G337" s="158"/>
      <c r="H337" s="158"/>
      <c r="I337" s="158"/>
      <c r="L337" s="20"/>
      <c r="M337" s="20"/>
      <c r="N337" s="20"/>
      <c r="O337" s="20"/>
      <c r="P337" s="20"/>
      <c r="Q337" s="20"/>
    </row>
    <row r="338" spans="1:17" s="4" customFormat="1" ht="30">
      <c r="A338" s="6"/>
      <c r="B338" s="76"/>
      <c r="D338" s="158"/>
      <c r="E338" s="158"/>
      <c r="F338" s="158"/>
      <c r="G338" s="158"/>
      <c r="H338" s="158"/>
      <c r="I338" s="158"/>
      <c r="L338" s="20"/>
      <c r="M338" s="20"/>
      <c r="N338" s="20"/>
      <c r="O338" s="20"/>
      <c r="P338" s="20"/>
      <c r="Q338" s="20"/>
    </row>
    <row r="339" spans="1:17" s="4" customFormat="1" ht="30">
      <c r="A339" s="6"/>
      <c r="B339" s="76"/>
      <c r="D339" s="158"/>
      <c r="E339" s="158"/>
      <c r="F339" s="158"/>
      <c r="G339" s="158"/>
      <c r="H339" s="158"/>
      <c r="I339" s="158"/>
      <c r="L339" s="20"/>
      <c r="M339" s="20"/>
      <c r="N339" s="20"/>
      <c r="O339" s="20"/>
      <c r="P339" s="20"/>
      <c r="Q339" s="20"/>
    </row>
    <row r="340" spans="1:17" s="4" customFormat="1" ht="30">
      <c r="A340" s="6"/>
      <c r="B340" s="76"/>
      <c r="D340" s="158"/>
      <c r="E340" s="158"/>
      <c r="F340" s="158"/>
      <c r="G340" s="158"/>
      <c r="H340" s="158"/>
      <c r="I340" s="158"/>
      <c r="L340" s="20"/>
      <c r="M340" s="20"/>
      <c r="N340" s="20"/>
      <c r="O340" s="20"/>
      <c r="P340" s="20"/>
      <c r="Q340" s="20"/>
    </row>
    <row r="341" spans="1:17" s="4" customFormat="1" ht="30">
      <c r="A341" s="6"/>
      <c r="B341" s="76"/>
      <c r="D341" s="158"/>
      <c r="E341" s="158"/>
      <c r="F341" s="158"/>
      <c r="G341" s="158"/>
      <c r="H341" s="158"/>
      <c r="I341" s="158"/>
      <c r="L341" s="20"/>
      <c r="M341" s="20"/>
      <c r="N341" s="20"/>
      <c r="O341" s="20"/>
      <c r="P341" s="20"/>
      <c r="Q341" s="20"/>
    </row>
    <row r="342" spans="1:17" s="4" customFormat="1" ht="30">
      <c r="A342" s="6"/>
      <c r="B342" s="76"/>
      <c r="D342" s="158"/>
      <c r="E342" s="158"/>
      <c r="F342" s="158"/>
      <c r="G342" s="158"/>
      <c r="H342" s="158"/>
      <c r="I342" s="158"/>
      <c r="L342" s="20"/>
      <c r="M342" s="20"/>
      <c r="N342" s="20"/>
      <c r="O342" s="20"/>
      <c r="P342" s="20"/>
      <c r="Q342" s="20"/>
    </row>
    <row r="343" spans="1:17" s="4" customFormat="1" ht="30">
      <c r="A343" s="6"/>
      <c r="B343" s="76"/>
      <c r="D343" s="158"/>
      <c r="E343" s="158"/>
      <c r="F343" s="158"/>
      <c r="G343" s="158"/>
      <c r="H343" s="158"/>
      <c r="I343" s="158"/>
      <c r="L343" s="20"/>
      <c r="M343" s="20"/>
      <c r="N343" s="20"/>
      <c r="O343" s="20"/>
      <c r="P343" s="20"/>
      <c r="Q343" s="20"/>
    </row>
    <row r="344" spans="1:17" s="4" customFormat="1" ht="30">
      <c r="A344" s="6"/>
      <c r="B344" s="76"/>
      <c r="D344" s="158"/>
      <c r="E344" s="158"/>
      <c r="F344" s="158"/>
      <c r="G344" s="158"/>
      <c r="H344" s="158"/>
      <c r="I344" s="158"/>
      <c r="L344" s="20"/>
      <c r="M344" s="20"/>
      <c r="N344" s="20"/>
      <c r="O344" s="20"/>
      <c r="P344" s="20"/>
      <c r="Q344" s="20"/>
    </row>
    <row r="345" spans="1:17" s="4" customFormat="1" ht="30">
      <c r="A345" s="6"/>
      <c r="B345" s="76"/>
      <c r="D345" s="158"/>
      <c r="E345" s="158"/>
      <c r="F345" s="158"/>
      <c r="G345" s="158"/>
      <c r="H345" s="158"/>
      <c r="I345" s="158"/>
      <c r="L345" s="20"/>
      <c r="M345" s="20"/>
      <c r="N345" s="20"/>
      <c r="O345" s="20"/>
      <c r="P345" s="20"/>
      <c r="Q345" s="20"/>
    </row>
    <row r="346" spans="1:17" s="4" customFormat="1" ht="30">
      <c r="A346" s="6"/>
      <c r="B346" s="76"/>
      <c r="D346" s="158"/>
      <c r="E346" s="158"/>
      <c r="F346" s="158"/>
      <c r="G346" s="158"/>
      <c r="H346" s="158"/>
      <c r="I346" s="158"/>
      <c r="L346" s="20"/>
      <c r="M346" s="20"/>
      <c r="N346" s="20"/>
      <c r="O346" s="20"/>
      <c r="P346" s="20"/>
      <c r="Q346" s="20"/>
    </row>
    <row r="347" spans="1:17" s="4" customFormat="1" ht="30">
      <c r="A347" s="6"/>
      <c r="B347" s="76"/>
      <c r="D347" s="158"/>
      <c r="E347" s="158"/>
      <c r="F347" s="158"/>
      <c r="G347" s="158"/>
      <c r="H347" s="158"/>
      <c r="I347" s="158"/>
      <c r="L347" s="20"/>
      <c r="M347" s="20"/>
      <c r="N347" s="20"/>
      <c r="O347" s="20"/>
      <c r="P347" s="20"/>
      <c r="Q347" s="20"/>
    </row>
    <row r="348" spans="1:17" s="4" customFormat="1" ht="30">
      <c r="A348" s="6"/>
      <c r="B348" s="76"/>
      <c r="D348" s="158"/>
      <c r="E348" s="158"/>
      <c r="F348" s="158"/>
      <c r="G348" s="158"/>
      <c r="H348" s="158"/>
      <c r="I348" s="158"/>
      <c r="L348" s="20"/>
      <c r="M348" s="20"/>
      <c r="N348" s="20"/>
      <c r="O348" s="20"/>
      <c r="P348" s="20"/>
      <c r="Q348" s="20"/>
    </row>
    <row r="349" spans="1:17" s="4" customFormat="1" ht="30">
      <c r="A349" s="6"/>
      <c r="B349" s="76"/>
      <c r="D349" s="158"/>
      <c r="E349" s="158"/>
      <c r="F349" s="158"/>
      <c r="G349" s="158"/>
      <c r="H349" s="158"/>
      <c r="I349" s="158"/>
      <c r="L349" s="20"/>
      <c r="M349" s="20"/>
      <c r="N349" s="20"/>
      <c r="O349" s="20"/>
      <c r="P349" s="20"/>
      <c r="Q349" s="20"/>
    </row>
    <row r="350" spans="1:17" s="4" customFormat="1" ht="30">
      <c r="A350" s="6"/>
      <c r="B350" s="76"/>
      <c r="D350" s="158"/>
      <c r="E350" s="158"/>
      <c r="F350" s="158"/>
      <c r="G350" s="158"/>
      <c r="H350" s="158"/>
      <c r="I350" s="158"/>
      <c r="L350" s="20"/>
      <c r="M350" s="20"/>
      <c r="N350" s="20"/>
      <c r="O350" s="20"/>
      <c r="P350" s="20"/>
      <c r="Q350" s="20"/>
    </row>
    <row r="351" spans="1:17" s="4" customFormat="1" ht="30">
      <c r="A351" s="6"/>
      <c r="B351" s="76"/>
      <c r="D351" s="158"/>
      <c r="E351" s="158"/>
      <c r="F351" s="158"/>
      <c r="G351" s="158"/>
      <c r="H351" s="158"/>
      <c r="I351" s="158"/>
      <c r="L351" s="20"/>
      <c r="M351" s="20"/>
      <c r="N351" s="20"/>
      <c r="O351" s="20"/>
      <c r="P351" s="20"/>
      <c r="Q351" s="20"/>
    </row>
    <row r="352" spans="1:17" s="4" customFormat="1" ht="30">
      <c r="A352" s="6"/>
      <c r="B352" s="76"/>
      <c r="D352" s="158"/>
      <c r="E352" s="158"/>
      <c r="F352" s="158"/>
      <c r="G352" s="158"/>
      <c r="H352" s="158"/>
      <c r="I352" s="158"/>
      <c r="L352" s="20"/>
      <c r="M352" s="20"/>
      <c r="N352" s="20"/>
      <c r="O352" s="20"/>
      <c r="P352" s="20"/>
      <c r="Q352" s="20"/>
    </row>
    <row r="353" spans="1:17" s="4" customFormat="1" ht="30">
      <c r="A353" s="6"/>
      <c r="B353" s="76"/>
      <c r="D353" s="158"/>
      <c r="E353" s="158"/>
      <c r="F353" s="158"/>
      <c r="G353" s="158"/>
      <c r="H353" s="158"/>
      <c r="I353" s="158"/>
      <c r="L353" s="20"/>
      <c r="M353" s="20"/>
      <c r="N353" s="20"/>
      <c r="O353" s="20"/>
      <c r="P353" s="20"/>
      <c r="Q353" s="20"/>
    </row>
    <row r="354" spans="1:17" s="4" customFormat="1" ht="30">
      <c r="A354" s="6"/>
      <c r="B354" s="76"/>
      <c r="D354" s="158"/>
      <c r="E354" s="158"/>
      <c r="F354" s="158"/>
      <c r="G354" s="158"/>
      <c r="H354" s="158"/>
      <c r="I354" s="158"/>
      <c r="L354" s="20"/>
      <c r="M354" s="20"/>
      <c r="N354" s="20"/>
      <c r="O354" s="20"/>
      <c r="P354" s="20"/>
      <c r="Q354" s="20"/>
    </row>
    <row r="355" spans="1:17" s="4" customFormat="1" ht="30">
      <c r="A355" s="6"/>
      <c r="B355" s="76"/>
      <c r="D355" s="158"/>
      <c r="E355" s="158"/>
      <c r="F355" s="158"/>
      <c r="G355" s="158"/>
      <c r="H355" s="158"/>
      <c r="I355" s="158"/>
      <c r="L355" s="20"/>
      <c r="M355" s="20"/>
      <c r="N355" s="20"/>
      <c r="O355" s="20"/>
      <c r="P355" s="20"/>
      <c r="Q355" s="20"/>
    </row>
    <row r="356" spans="1:17" s="4" customFormat="1" ht="30">
      <c r="A356" s="6"/>
      <c r="B356" s="76"/>
      <c r="D356" s="158"/>
      <c r="E356" s="158"/>
      <c r="F356" s="158"/>
      <c r="G356" s="158"/>
      <c r="H356" s="158"/>
      <c r="I356" s="158"/>
      <c r="L356" s="20"/>
      <c r="M356" s="20"/>
      <c r="N356" s="20"/>
      <c r="O356" s="20"/>
      <c r="P356" s="20"/>
      <c r="Q356" s="20"/>
    </row>
    <row r="357" spans="1:17" s="4" customFormat="1" ht="30">
      <c r="A357" s="6"/>
      <c r="B357" s="76"/>
      <c r="D357" s="158"/>
      <c r="E357" s="158"/>
      <c r="F357" s="158"/>
      <c r="G357" s="158"/>
      <c r="H357" s="158"/>
      <c r="I357" s="158"/>
      <c r="L357" s="20"/>
      <c r="M357" s="20"/>
      <c r="N357" s="20"/>
      <c r="O357" s="20"/>
      <c r="P357" s="20"/>
      <c r="Q357" s="20"/>
    </row>
    <row r="358" spans="1:17" s="4" customFormat="1" ht="30">
      <c r="A358" s="6"/>
      <c r="B358" s="76"/>
      <c r="D358" s="158"/>
      <c r="E358" s="158"/>
      <c r="F358" s="158"/>
      <c r="G358" s="158"/>
      <c r="H358" s="158"/>
      <c r="I358" s="158"/>
      <c r="L358" s="20"/>
      <c r="M358" s="20"/>
      <c r="N358" s="20"/>
      <c r="O358" s="20"/>
      <c r="P358" s="20"/>
      <c r="Q358" s="20"/>
    </row>
    <row r="359" spans="1:17" s="4" customFormat="1" ht="30">
      <c r="A359" s="6"/>
      <c r="B359" s="76"/>
      <c r="D359" s="158"/>
      <c r="E359" s="158"/>
      <c r="F359" s="158"/>
      <c r="G359" s="158"/>
      <c r="H359" s="158"/>
      <c r="I359" s="158"/>
      <c r="L359" s="20"/>
      <c r="M359" s="20"/>
      <c r="N359" s="20"/>
      <c r="O359" s="20"/>
      <c r="P359" s="20"/>
      <c r="Q359" s="20"/>
    </row>
    <row r="360" spans="1:17" s="4" customFormat="1" ht="30">
      <c r="A360" s="6"/>
      <c r="B360" s="76"/>
      <c r="D360" s="158"/>
      <c r="E360" s="158"/>
      <c r="F360" s="158"/>
      <c r="G360" s="158"/>
      <c r="H360" s="158"/>
      <c r="I360" s="158"/>
      <c r="L360" s="20"/>
      <c r="M360" s="20"/>
      <c r="N360" s="20"/>
      <c r="O360" s="20"/>
      <c r="P360" s="20"/>
      <c r="Q360" s="20"/>
    </row>
    <row r="361" spans="1:17" s="4" customFormat="1" ht="30">
      <c r="A361" s="6"/>
      <c r="B361" s="76"/>
      <c r="D361" s="158"/>
      <c r="E361" s="158"/>
      <c r="F361" s="158"/>
      <c r="G361" s="158"/>
      <c r="H361" s="158"/>
      <c r="I361" s="158"/>
      <c r="L361" s="20"/>
      <c r="M361" s="20"/>
      <c r="N361" s="20"/>
      <c r="O361" s="20"/>
      <c r="P361" s="20"/>
      <c r="Q361" s="20"/>
    </row>
    <row r="362" spans="1:17" s="4" customFormat="1" ht="30">
      <c r="A362" s="6"/>
      <c r="B362" s="76"/>
      <c r="D362" s="158"/>
      <c r="E362" s="158"/>
      <c r="F362" s="158"/>
      <c r="G362" s="158"/>
      <c r="H362" s="158"/>
      <c r="I362" s="158"/>
      <c r="L362" s="20"/>
      <c r="M362" s="20"/>
      <c r="N362" s="20"/>
      <c r="O362" s="20"/>
      <c r="P362" s="20"/>
      <c r="Q362" s="20"/>
    </row>
    <row r="363" spans="1:17" s="4" customFormat="1" ht="30">
      <c r="A363" s="6"/>
      <c r="B363" s="76"/>
      <c r="D363" s="158"/>
      <c r="E363" s="158"/>
      <c r="F363" s="158"/>
      <c r="G363" s="158"/>
      <c r="H363" s="158"/>
      <c r="I363" s="158"/>
      <c r="L363" s="20"/>
      <c r="M363" s="20"/>
      <c r="N363" s="20"/>
      <c r="O363" s="20"/>
      <c r="P363" s="20"/>
      <c r="Q363" s="20"/>
    </row>
    <row r="364" spans="1:17" s="4" customFormat="1" ht="30">
      <c r="A364" s="6"/>
      <c r="B364" s="76"/>
      <c r="D364" s="158"/>
      <c r="E364" s="158"/>
      <c r="F364" s="158"/>
      <c r="G364" s="158"/>
      <c r="H364" s="158"/>
      <c r="I364" s="158"/>
      <c r="L364" s="20"/>
      <c r="M364" s="20"/>
      <c r="N364" s="20"/>
      <c r="O364" s="20"/>
      <c r="P364" s="20"/>
      <c r="Q364" s="20"/>
    </row>
    <row r="365" spans="1:17" s="4" customFormat="1" ht="30">
      <c r="A365" s="6"/>
      <c r="B365" s="76"/>
      <c r="D365" s="158"/>
      <c r="E365" s="158"/>
      <c r="F365" s="158"/>
      <c r="G365" s="158"/>
      <c r="H365" s="158"/>
      <c r="I365" s="158"/>
      <c r="L365" s="20"/>
      <c r="M365" s="20"/>
      <c r="N365" s="20"/>
      <c r="O365" s="20"/>
      <c r="P365" s="20"/>
      <c r="Q365" s="20"/>
    </row>
    <row r="366" spans="1:17" s="4" customFormat="1" ht="30">
      <c r="A366" s="6"/>
      <c r="B366" s="76"/>
      <c r="D366" s="158"/>
      <c r="E366" s="158"/>
      <c r="F366" s="158"/>
      <c r="G366" s="158"/>
      <c r="H366" s="158"/>
      <c r="I366" s="158"/>
      <c r="L366" s="20"/>
      <c r="M366" s="20"/>
      <c r="N366" s="20"/>
      <c r="O366" s="20"/>
      <c r="P366" s="20"/>
      <c r="Q366" s="20"/>
    </row>
    <row r="367" spans="1:17" s="4" customFormat="1" ht="30">
      <c r="A367" s="6"/>
      <c r="B367" s="76"/>
      <c r="D367" s="158"/>
      <c r="E367" s="158"/>
      <c r="F367" s="158"/>
      <c r="G367" s="158"/>
      <c r="H367" s="158"/>
      <c r="I367" s="158"/>
      <c r="L367" s="20"/>
      <c r="M367" s="20"/>
      <c r="N367" s="20"/>
      <c r="O367" s="20"/>
      <c r="P367" s="20"/>
      <c r="Q367" s="20"/>
    </row>
    <row r="368" spans="1:17" s="4" customFormat="1" ht="30">
      <c r="A368" s="6"/>
      <c r="B368" s="76"/>
      <c r="D368" s="158"/>
      <c r="E368" s="158"/>
      <c r="F368" s="158"/>
      <c r="G368" s="158"/>
      <c r="H368" s="158"/>
      <c r="I368" s="158"/>
      <c r="L368" s="20"/>
      <c r="M368" s="20"/>
      <c r="N368" s="20"/>
      <c r="O368" s="20"/>
      <c r="P368" s="20"/>
      <c r="Q368" s="20"/>
    </row>
    <row r="369" spans="1:17" s="4" customFormat="1" ht="30">
      <c r="A369" s="6"/>
      <c r="B369" s="76"/>
      <c r="D369" s="158"/>
      <c r="E369" s="158"/>
      <c r="F369" s="158"/>
      <c r="G369" s="158"/>
      <c r="H369" s="158"/>
      <c r="I369" s="158"/>
      <c r="L369" s="20"/>
      <c r="M369" s="20"/>
      <c r="N369" s="20"/>
      <c r="O369" s="20"/>
      <c r="P369" s="20"/>
      <c r="Q369" s="20"/>
    </row>
    <row r="370" spans="1:17" s="4" customFormat="1" ht="30">
      <c r="A370" s="6"/>
      <c r="B370" s="76"/>
      <c r="D370" s="158"/>
      <c r="E370" s="158"/>
      <c r="F370" s="158"/>
      <c r="G370" s="158"/>
      <c r="H370" s="158"/>
      <c r="I370" s="158"/>
      <c r="L370" s="20"/>
      <c r="M370" s="20"/>
      <c r="N370" s="20"/>
      <c r="O370" s="20"/>
      <c r="P370" s="20"/>
      <c r="Q370" s="20"/>
    </row>
    <row r="371" spans="1:17" s="4" customFormat="1" ht="30">
      <c r="A371" s="6"/>
      <c r="B371" s="76"/>
      <c r="D371" s="158"/>
      <c r="E371" s="158"/>
      <c r="F371" s="158"/>
      <c r="G371" s="158"/>
      <c r="H371" s="158"/>
      <c r="I371" s="158"/>
      <c r="L371" s="20"/>
      <c r="M371" s="20"/>
      <c r="N371" s="20"/>
      <c r="O371" s="20"/>
      <c r="P371" s="20"/>
      <c r="Q371" s="20"/>
    </row>
    <row r="372" spans="1:17" s="4" customFormat="1" ht="30">
      <c r="A372" s="6"/>
      <c r="B372" s="76"/>
      <c r="D372" s="158"/>
      <c r="E372" s="158"/>
      <c r="F372" s="158"/>
      <c r="G372" s="158"/>
      <c r="H372" s="158"/>
      <c r="I372" s="158"/>
      <c r="L372" s="20"/>
      <c r="M372" s="20"/>
      <c r="N372" s="20"/>
      <c r="O372" s="20"/>
      <c r="P372" s="20"/>
      <c r="Q372" s="20"/>
    </row>
    <row r="373" spans="1:17" s="4" customFormat="1" ht="30">
      <c r="A373" s="6"/>
      <c r="B373" s="76"/>
      <c r="D373" s="158"/>
      <c r="E373" s="158"/>
      <c r="F373" s="158"/>
      <c r="G373" s="158"/>
      <c r="H373" s="158"/>
      <c r="I373" s="158"/>
      <c r="L373" s="20"/>
      <c r="M373" s="20"/>
      <c r="N373" s="20"/>
      <c r="O373" s="20"/>
      <c r="P373" s="20"/>
      <c r="Q373" s="20"/>
    </row>
    <row r="374" spans="1:17" s="4" customFormat="1" ht="30">
      <c r="A374" s="6"/>
      <c r="B374" s="76"/>
      <c r="D374" s="158"/>
      <c r="E374" s="158"/>
      <c r="F374" s="158"/>
      <c r="G374" s="158"/>
      <c r="H374" s="158"/>
      <c r="I374" s="158"/>
      <c r="L374" s="20"/>
      <c r="M374" s="20"/>
      <c r="N374" s="20"/>
      <c r="O374" s="20"/>
      <c r="P374" s="20"/>
      <c r="Q374" s="20"/>
    </row>
    <row r="375" spans="1:17" s="4" customFormat="1" ht="30">
      <c r="A375" s="6"/>
      <c r="B375" s="76"/>
      <c r="D375" s="158"/>
      <c r="E375" s="158"/>
      <c r="F375" s="158"/>
      <c r="G375" s="158"/>
      <c r="H375" s="158"/>
      <c r="I375" s="158"/>
      <c r="L375" s="20"/>
      <c r="M375" s="20"/>
      <c r="N375" s="20"/>
      <c r="O375" s="20"/>
      <c r="P375" s="20"/>
      <c r="Q375" s="20"/>
    </row>
    <row r="376" spans="1:17" s="4" customFormat="1" ht="30">
      <c r="A376" s="6"/>
      <c r="B376" s="76"/>
      <c r="D376" s="158"/>
      <c r="E376" s="158"/>
      <c r="F376" s="158"/>
      <c r="G376" s="158"/>
      <c r="H376" s="158"/>
      <c r="I376" s="158"/>
      <c r="L376" s="20"/>
      <c r="M376" s="20"/>
      <c r="N376" s="20"/>
      <c r="O376" s="20"/>
      <c r="P376" s="20"/>
      <c r="Q376" s="20"/>
    </row>
    <row r="377" spans="1:17" s="4" customFormat="1" ht="30">
      <c r="A377" s="6"/>
      <c r="B377" s="76"/>
      <c r="D377" s="158"/>
      <c r="E377" s="158"/>
      <c r="F377" s="158"/>
      <c r="G377" s="158"/>
      <c r="H377" s="158"/>
      <c r="I377" s="158"/>
      <c r="L377" s="20"/>
      <c r="M377" s="20"/>
      <c r="N377" s="20"/>
      <c r="O377" s="20"/>
      <c r="P377" s="20"/>
      <c r="Q377" s="20"/>
    </row>
    <row r="378" spans="1:17" s="4" customFormat="1" ht="30">
      <c r="A378" s="6"/>
      <c r="B378" s="76"/>
      <c r="D378" s="158"/>
      <c r="E378" s="158"/>
      <c r="F378" s="158"/>
      <c r="G378" s="158"/>
      <c r="H378" s="158"/>
      <c r="I378" s="158"/>
      <c r="L378" s="20"/>
      <c r="M378" s="20"/>
      <c r="N378" s="20"/>
      <c r="O378" s="20"/>
      <c r="P378" s="20"/>
      <c r="Q378" s="20"/>
    </row>
    <row r="379" spans="1:17" s="4" customFormat="1" ht="30">
      <c r="A379" s="6"/>
      <c r="B379" s="76"/>
      <c r="D379" s="158"/>
      <c r="E379" s="158"/>
      <c r="F379" s="158"/>
      <c r="G379" s="158"/>
      <c r="H379" s="158"/>
      <c r="I379" s="158"/>
      <c r="L379" s="20"/>
      <c r="M379" s="20"/>
      <c r="N379" s="20"/>
      <c r="O379" s="20"/>
      <c r="P379" s="20"/>
      <c r="Q379" s="20"/>
    </row>
    <row r="380" spans="1:17" s="4" customFormat="1" ht="30">
      <c r="A380" s="6"/>
      <c r="B380" s="76"/>
      <c r="D380" s="158"/>
      <c r="E380" s="158"/>
      <c r="F380" s="158"/>
      <c r="G380" s="158"/>
      <c r="H380" s="158"/>
      <c r="I380" s="158"/>
      <c r="L380" s="20"/>
      <c r="M380" s="20"/>
      <c r="N380" s="20"/>
      <c r="O380" s="20"/>
      <c r="P380" s="20"/>
      <c r="Q380" s="20"/>
    </row>
    <row r="381" spans="1:17" s="4" customFormat="1" ht="30">
      <c r="A381" s="6"/>
      <c r="B381" s="76"/>
      <c r="D381" s="158"/>
      <c r="E381" s="158"/>
      <c r="F381" s="158"/>
      <c r="G381" s="158"/>
      <c r="H381" s="158"/>
      <c r="I381" s="158"/>
      <c r="L381" s="20"/>
      <c r="M381" s="20"/>
      <c r="N381" s="20"/>
      <c r="O381" s="20"/>
      <c r="P381" s="20"/>
      <c r="Q381" s="20"/>
    </row>
    <row r="382" spans="1:17" s="4" customFormat="1" ht="30">
      <c r="A382" s="6"/>
      <c r="B382" s="76"/>
      <c r="D382" s="158"/>
      <c r="E382" s="158"/>
      <c r="F382" s="158"/>
      <c r="G382" s="158"/>
      <c r="H382" s="158"/>
      <c r="I382" s="158"/>
      <c r="L382" s="20"/>
      <c r="M382" s="20"/>
      <c r="N382" s="20"/>
      <c r="O382" s="20"/>
      <c r="P382" s="20"/>
      <c r="Q382" s="20"/>
    </row>
    <row r="383" spans="1:17" s="4" customFormat="1" ht="30">
      <c r="A383" s="6"/>
      <c r="B383" s="76"/>
      <c r="D383" s="158"/>
      <c r="E383" s="158"/>
      <c r="F383" s="158"/>
      <c r="G383" s="158"/>
      <c r="H383" s="158"/>
      <c r="I383" s="158"/>
      <c r="L383" s="20"/>
      <c r="M383" s="20"/>
      <c r="N383" s="20"/>
      <c r="O383" s="20"/>
      <c r="P383" s="20"/>
      <c r="Q383" s="20"/>
    </row>
    <row r="384" spans="1:17" s="4" customFormat="1" ht="30">
      <c r="A384" s="6"/>
      <c r="B384" s="76"/>
      <c r="D384" s="158"/>
      <c r="E384" s="158"/>
      <c r="F384" s="158"/>
      <c r="G384" s="158"/>
      <c r="H384" s="158"/>
      <c r="I384" s="158"/>
      <c r="L384" s="20"/>
      <c r="M384" s="20"/>
      <c r="N384" s="20"/>
      <c r="O384" s="20"/>
      <c r="P384" s="20"/>
      <c r="Q384" s="20"/>
    </row>
    <row r="385" spans="1:17" s="4" customFormat="1" ht="30">
      <c r="A385" s="6"/>
      <c r="B385" s="76"/>
      <c r="D385" s="158"/>
      <c r="E385" s="158"/>
      <c r="F385" s="158"/>
      <c r="G385" s="158"/>
      <c r="H385" s="158"/>
      <c r="I385" s="158"/>
      <c r="L385" s="20"/>
      <c r="M385" s="20"/>
      <c r="N385" s="20"/>
      <c r="O385" s="20"/>
      <c r="P385" s="20"/>
      <c r="Q385" s="20"/>
    </row>
    <row r="386" spans="1:17" s="4" customFormat="1" ht="30">
      <c r="A386" s="6"/>
      <c r="B386" s="76"/>
      <c r="D386" s="158"/>
      <c r="E386" s="158"/>
      <c r="F386" s="158"/>
      <c r="G386" s="158"/>
      <c r="H386" s="158"/>
      <c r="I386" s="158"/>
      <c r="L386" s="20"/>
      <c r="M386" s="20"/>
      <c r="N386" s="20"/>
      <c r="O386" s="20"/>
      <c r="P386" s="20"/>
      <c r="Q386" s="20"/>
    </row>
    <row r="387" spans="1:17" s="4" customFormat="1" ht="30">
      <c r="A387" s="6"/>
      <c r="B387" s="76"/>
      <c r="D387" s="158"/>
      <c r="E387" s="158"/>
      <c r="F387" s="158"/>
      <c r="G387" s="158"/>
      <c r="H387" s="158"/>
      <c r="I387" s="158"/>
      <c r="L387" s="20"/>
      <c r="M387" s="20"/>
      <c r="N387" s="20"/>
      <c r="O387" s="20"/>
      <c r="P387" s="20"/>
      <c r="Q387" s="20"/>
    </row>
    <row r="388" spans="1:17" s="4" customFormat="1" ht="30">
      <c r="A388" s="6"/>
      <c r="B388" s="76"/>
      <c r="D388" s="158"/>
      <c r="E388" s="158"/>
      <c r="F388" s="158"/>
      <c r="G388" s="158"/>
      <c r="H388" s="158"/>
      <c r="I388" s="158"/>
      <c r="L388" s="20"/>
      <c r="M388" s="20"/>
      <c r="N388" s="20"/>
      <c r="O388" s="20"/>
      <c r="P388" s="20"/>
      <c r="Q388" s="20"/>
    </row>
    <row r="389" spans="1:17" s="4" customFormat="1" ht="30">
      <c r="A389" s="6"/>
      <c r="B389" s="76"/>
      <c r="D389" s="158"/>
      <c r="E389" s="158"/>
      <c r="F389" s="158"/>
      <c r="G389" s="158"/>
      <c r="H389" s="158"/>
      <c r="I389" s="158"/>
      <c r="L389" s="20"/>
      <c r="M389" s="20"/>
      <c r="N389" s="20"/>
      <c r="O389" s="20"/>
      <c r="P389" s="20"/>
      <c r="Q389" s="20"/>
    </row>
    <row r="390" spans="1:17" s="4" customFormat="1" ht="30">
      <c r="A390" s="6"/>
      <c r="B390" s="76"/>
      <c r="D390" s="158"/>
      <c r="E390" s="158"/>
      <c r="F390" s="158"/>
      <c r="G390" s="158"/>
      <c r="H390" s="158"/>
      <c r="I390" s="158"/>
      <c r="L390" s="20"/>
      <c r="M390" s="20"/>
      <c r="N390" s="20"/>
      <c r="O390" s="20"/>
      <c r="P390" s="20"/>
      <c r="Q390" s="20"/>
    </row>
    <row r="391" spans="1:17" s="4" customFormat="1" ht="30">
      <c r="A391" s="6"/>
      <c r="B391" s="76"/>
      <c r="D391" s="158"/>
      <c r="E391" s="158"/>
      <c r="F391" s="158"/>
      <c r="G391" s="158"/>
      <c r="H391" s="158"/>
      <c r="I391" s="158"/>
      <c r="L391" s="20"/>
      <c r="M391" s="20"/>
      <c r="N391" s="20"/>
      <c r="O391" s="20"/>
      <c r="P391" s="20"/>
      <c r="Q391" s="20"/>
    </row>
    <row r="392" spans="1:17" s="4" customFormat="1" ht="30">
      <c r="A392" s="6"/>
      <c r="B392" s="76"/>
      <c r="D392" s="158"/>
      <c r="E392" s="158"/>
      <c r="F392" s="158"/>
      <c r="G392" s="158"/>
      <c r="H392" s="158"/>
      <c r="I392" s="158"/>
      <c r="L392" s="20"/>
      <c r="M392" s="20"/>
      <c r="N392" s="20"/>
      <c r="O392" s="20"/>
      <c r="P392" s="20"/>
      <c r="Q392" s="20"/>
    </row>
    <row r="393" spans="1:17" s="4" customFormat="1" ht="30">
      <c r="A393" s="6"/>
      <c r="B393" s="76"/>
      <c r="D393" s="158"/>
      <c r="E393" s="158"/>
      <c r="F393" s="158"/>
      <c r="G393" s="158"/>
      <c r="H393" s="158"/>
      <c r="I393" s="158"/>
      <c r="L393" s="20"/>
      <c r="M393" s="20"/>
      <c r="N393" s="20"/>
      <c r="O393" s="20"/>
      <c r="P393" s="20"/>
      <c r="Q393" s="20"/>
    </row>
    <row r="394" spans="1:17" s="4" customFormat="1" ht="30">
      <c r="A394" s="6"/>
      <c r="B394" s="76"/>
      <c r="D394" s="158"/>
      <c r="E394" s="158"/>
      <c r="F394" s="158"/>
      <c r="G394" s="158"/>
      <c r="H394" s="158"/>
      <c r="I394" s="158"/>
      <c r="L394" s="20"/>
      <c r="M394" s="20"/>
      <c r="N394" s="20"/>
      <c r="O394" s="20"/>
      <c r="P394" s="20"/>
      <c r="Q394" s="20"/>
    </row>
    <row r="395" spans="1:17" s="4" customFormat="1" ht="30">
      <c r="A395" s="6"/>
      <c r="B395" s="76"/>
      <c r="D395" s="158"/>
      <c r="E395" s="158"/>
      <c r="F395" s="158"/>
      <c r="G395" s="158"/>
      <c r="H395" s="158"/>
      <c r="I395" s="158"/>
      <c r="L395" s="20"/>
      <c r="M395" s="20"/>
      <c r="N395" s="20"/>
      <c r="O395" s="20"/>
      <c r="P395" s="20"/>
      <c r="Q395" s="20"/>
    </row>
    <row r="396" spans="1:17" s="4" customFormat="1" ht="30">
      <c r="A396" s="6"/>
      <c r="B396" s="76"/>
      <c r="D396" s="158"/>
      <c r="E396" s="158"/>
      <c r="F396" s="158"/>
      <c r="G396" s="158"/>
      <c r="H396" s="158"/>
      <c r="I396" s="158"/>
      <c r="L396" s="20"/>
      <c r="M396" s="20"/>
      <c r="N396" s="20"/>
      <c r="O396" s="20"/>
      <c r="P396" s="20"/>
      <c r="Q396" s="20"/>
    </row>
    <row r="397" spans="1:17" s="4" customFormat="1" ht="30">
      <c r="A397" s="6"/>
      <c r="B397" s="76"/>
      <c r="D397" s="158"/>
      <c r="E397" s="158"/>
      <c r="F397" s="158"/>
      <c r="G397" s="158"/>
      <c r="H397" s="158"/>
      <c r="I397" s="158"/>
      <c r="L397" s="20"/>
      <c r="M397" s="20"/>
      <c r="N397" s="20"/>
      <c r="O397" s="20"/>
      <c r="P397" s="20"/>
      <c r="Q397" s="20"/>
    </row>
    <row r="398" spans="1:17" s="4" customFormat="1" ht="30">
      <c r="A398" s="6"/>
      <c r="B398" s="76"/>
      <c r="D398" s="158"/>
      <c r="E398" s="158"/>
      <c r="F398" s="158"/>
      <c r="G398" s="158"/>
      <c r="H398" s="158"/>
      <c r="I398" s="158"/>
      <c r="L398" s="20"/>
      <c r="M398" s="20"/>
      <c r="N398" s="20"/>
      <c r="O398" s="20"/>
      <c r="P398" s="20"/>
      <c r="Q398" s="20"/>
    </row>
    <row r="399" spans="1:17" s="4" customFormat="1" ht="30">
      <c r="A399" s="6"/>
      <c r="B399" s="76"/>
      <c r="D399" s="158"/>
      <c r="E399" s="158"/>
      <c r="F399" s="158"/>
      <c r="G399" s="158"/>
      <c r="H399" s="158"/>
      <c r="I399" s="158"/>
      <c r="L399" s="20"/>
      <c r="M399" s="20"/>
      <c r="N399" s="20"/>
      <c r="O399" s="20"/>
      <c r="P399" s="20"/>
      <c r="Q399" s="20"/>
    </row>
    <row r="400" spans="1:17" s="4" customFormat="1" ht="30">
      <c r="A400" s="6"/>
      <c r="B400" s="76"/>
      <c r="D400" s="158"/>
      <c r="E400" s="158"/>
      <c r="F400" s="158"/>
      <c r="G400" s="158"/>
      <c r="H400" s="158"/>
      <c r="I400" s="158"/>
      <c r="L400" s="20"/>
      <c r="M400" s="20"/>
      <c r="N400" s="20"/>
      <c r="O400" s="20"/>
      <c r="P400" s="20"/>
      <c r="Q400" s="20"/>
    </row>
    <row r="401" spans="1:17" s="4" customFormat="1" ht="30">
      <c r="A401" s="6"/>
      <c r="B401" s="76"/>
      <c r="D401" s="158"/>
      <c r="E401" s="158"/>
      <c r="F401" s="158"/>
      <c r="G401" s="158"/>
      <c r="H401" s="158"/>
      <c r="I401" s="158"/>
      <c r="L401" s="20"/>
      <c r="M401" s="20"/>
      <c r="N401" s="20"/>
      <c r="O401" s="20"/>
      <c r="P401" s="20"/>
      <c r="Q401" s="20"/>
    </row>
    <row r="402" spans="1:17" s="4" customFormat="1" ht="30">
      <c r="A402" s="6"/>
      <c r="B402" s="76"/>
      <c r="D402" s="158"/>
      <c r="E402" s="158"/>
      <c r="F402" s="158"/>
      <c r="G402" s="158"/>
      <c r="H402" s="158"/>
      <c r="I402" s="158"/>
      <c r="L402" s="20"/>
      <c r="M402" s="20"/>
      <c r="N402" s="20"/>
      <c r="O402" s="20"/>
      <c r="P402" s="20"/>
      <c r="Q402" s="20"/>
    </row>
    <row r="403" spans="1:17" s="4" customFormat="1" ht="30">
      <c r="A403" s="6"/>
      <c r="B403" s="76"/>
      <c r="D403" s="158"/>
      <c r="E403" s="158"/>
      <c r="F403" s="158"/>
      <c r="G403" s="158"/>
      <c r="H403" s="158"/>
      <c r="I403" s="158"/>
      <c r="L403" s="20"/>
      <c r="M403" s="20"/>
      <c r="N403" s="20"/>
      <c r="O403" s="20"/>
      <c r="P403" s="20"/>
      <c r="Q403" s="20"/>
    </row>
    <row r="404" spans="1:17" s="4" customFormat="1" ht="30">
      <c r="A404" s="6"/>
      <c r="B404" s="76"/>
      <c r="D404" s="158"/>
      <c r="E404" s="158"/>
      <c r="F404" s="158"/>
      <c r="G404" s="158"/>
      <c r="H404" s="158"/>
      <c r="I404" s="158"/>
      <c r="L404" s="20"/>
      <c r="M404" s="20"/>
      <c r="N404" s="20"/>
      <c r="O404" s="20"/>
      <c r="P404" s="20"/>
      <c r="Q404" s="20"/>
    </row>
    <row r="405" spans="1:17" s="4" customFormat="1" ht="30">
      <c r="A405" s="6"/>
      <c r="B405" s="76"/>
      <c r="D405" s="158"/>
      <c r="E405" s="158"/>
      <c r="F405" s="158"/>
      <c r="G405" s="158"/>
      <c r="H405" s="158"/>
      <c r="I405" s="158"/>
      <c r="L405" s="20"/>
      <c r="M405" s="20"/>
      <c r="N405" s="20"/>
      <c r="O405" s="20"/>
      <c r="P405" s="20"/>
      <c r="Q405" s="20"/>
    </row>
    <row r="406" spans="1:17" s="4" customFormat="1" ht="30">
      <c r="A406" s="6"/>
      <c r="B406" s="76"/>
      <c r="D406" s="158"/>
      <c r="E406" s="158"/>
      <c r="F406" s="158"/>
      <c r="G406" s="158"/>
      <c r="H406" s="158"/>
      <c r="I406" s="158"/>
      <c r="L406" s="20"/>
      <c r="M406" s="20"/>
      <c r="N406" s="20"/>
      <c r="O406" s="20"/>
      <c r="P406" s="20"/>
      <c r="Q406" s="20"/>
    </row>
    <row r="407" spans="1:17" s="4" customFormat="1" ht="30">
      <c r="A407" s="6"/>
      <c r="B407" s="76"/>
      <c r="D407" s="158"/>
      <c r="E407" s="158"/>
      <c r="F407" s="158"/>
      <c r="G407" s="158"/>
      <c r="H407" s="158"/>
      <c r="I407" s="158"/>
      <c r="L407" s="20"/>
      <c r="M407" s="20"/>
      <c r="N407" s="20"/>
      <c r="O407" s="20"/>
      <c r="P407" s="20"/>
      <c r="Q407" s="20"/>
    </row>
    <row r="408" spans="1:17" s="4" customFormat="1" ht="30">
      <c r="A408" s="6"/>
      <c r="B408" s="76"/>
      <c r="D408" s="158"/>
      <c r="E408" s="158"/>
      <c r="F408" s="158"/>
      <c r="G408" s="158"/>
      <c r="H408" s="158"/>
      <c r="I408" s="158"/>
      <c r="L408" s="20"/>
      <c r="M408" s="20"/>
      <c r="N408" s="20"/>
      <c r="O408" s="20"/>
      <c r="P408" s="20"/>
      <c r="Q408" s="20"/>
    </row>
    <row r="409" spans="1:17" s="4" customFormat="1" ht="30">
      <c r="A409" s="6"/>
      <c r="B409" s="76"/>
      <c r="D409" s="158"/>
      <c r="E409" s="158"/>
      <c r="F409" s="158"/>
      <c r="G409" s="158"/>
      <c r="H409" s="158"/>
      <c r="I409" s="158"/>
      <c r="L409" s="20"/>
      <c r="M409" s="20"/>
      <c r="N409" s="20"/>
      <c r="O409" s="20"/>
      <c r="P409" s="20"/>
      <c r="Q409" s="20"/>
    </row>
    <row r="410" spans="1:17" s="4" customFormat="1" ht="30">
      <c r="A410" s="6"/>
      <c r="B410" s="76"/>
      <c r="D410" s="158"/>
      <c r="E410" s="158"/>
      <c r="F410" s="158"/>
      <c r="G410" s="158"/>
      <c r="H410" s="158"/>
      <c r="I410" s="158"/>
      <c r="L410" s="20"/>
      <c r="M410" s="20"/>
      <c r="N410" s="20"/>
      <c r="O410" s="20"/>
      <c r="P410" s="20"/>
      <c r="Q410" s="20"/>
    </row>
    <row r="411" spans="1:17" s="4" customFormat="1" ht="30">
      <c r="A411" s="6"/>
      <c r="B411" s="76"/>
      <c r="D411" s="158"/>
      <c r="E411" s="158"/>
      <c r="F411" s="158"/>
      <c r="G411" s="158"/>
      <c r="H411" s="158"/>
      <c r="I411" s="158"/>
      <c r="L411" s="20"/>
      <c r="M411" s="20"/>
      <c r="N411" s="20"/>
      <c r="O411" s="20"/>
      <c r="P411" s="20"/>
      <c r="Q411" s="20"/>
    </row>
    <row r="412" spans="1:17" s="4" customFormat="1" ht="30">
      <c r="A412" s="6"/>
      <c r="B412" s="76"/>
      <c r="D412" s="158"/>
      <c r="E412" s="158"/>
      <c r="F412" s="158"/>
      <c r="G412" s="158"/>
      <c r="H412" s="158"/>
      <c r="I412" s="158"/>
      <c r="L412" s="20"/>
      <c r="M412" s="20"/>
      <c r="N412" s="20"/>
      <c r="O412" s="20"/>
      <c r="P412" s="20"/>
      <c r="Q412" s="20"/>
    </row>
    <row r="413" spans="1:17" s="4" customFormat="1" ht="30">
      <c r="A413" s="6"/>
      <c r="B413" s="76"/>
      <c r="D413" s="158"/>
      <c r="E413" s="158"/>
      <c r="F413" s="158"/>
      <c r="G413" s="158"/>
      <c r="H413" s="158"/>
      <c r="I413" s="158"/>
      <c r="L413" s="20"/>
      <c r="M413" s="20"/>
      <c r="N413" s="20"/>
      <c r="O413" s="20"/>
      <c r="P413" s="20"/>
      <c r="Q413" s="20"/>
    </row>
    <row r="414" spans="1:17" s="4" customFormat="1" ht="30">
      <c r="A414" s="6"/>
      <c r="B414" s="76"/>
      <c r="D414" s="158"/>
      <c r="E414" s="158"/>
      <c r="F414" s="158"/>
      <c r="G414" s="158"/>
      <c r="H414" s="158"/>
      <c r="I414" s="158"/>
      <c r="L414" s="20"/>
      <c r="M414" s="20"/>
      <c r="N414" s="20"/>
      <c r="O414" s="20"/>
      <c r="P414" s="20"/>
      <c r="Q414" s="20"/>
    </row>
    <row r="415" spans="1:17" s="4" customFormat="1" ht="30">
      <c r="A415" s="6"/>
      <c r="B415" s="76"/>
      <c r="D415" s="158"/>
      <c r="E415" s="158"/>
      <c r="F415" s="158"/>
      <c r="G415" s="158"/>
      <c r="H415" s="158"/>
      <c r="I415" s="158"/>
      <c r="L415" s="20"/>
      <c r="M415" s="20"/>
      <c r="N415" s="20"/>
      <c r="O415" s="20"/>
      <c r="P415" s="20"/>
      <c r="Q415" s="20"/>
    </row>
    <row r="416" spans="1:17" s="4" customFormat="1" ht="30">
      <c r="A416" s="6"/>
      <c r="B416" s="76"/>
      <c r="D416" s="158"/>
      <c r="E416" s="158"/>
      <c r="F416" s="158"/>
      <c r="G416" s="158"/>
      <c r="H416" s="158"/>
      <c r="I416" s="158"/>
      <c r="L416" s="20"/>
      <c r="M416" s="20"/>
      <c r="N416" s="20"/>
      <c r="O416" s="20"/>
      <c r="P416" s="20"/>
      <c r="Q416" s="20"/>
    </row>
    <row r="417" spans="1:17" s="4" customFormat="1" ht="30">
      <c r="A417" s="6"/>
      <c r="B417" s="76"/>
      <c r="D417" s="158"/>
      <c r="E417" s="158"/>
      <c r="F417" s="158"/>
      <c r="G417" s="158"/>
      <c r="H417" s="158"/>
      <c r="I417" s="158"/>
      <c r="L417" s="20"/>
      <c r="M417" s="20"/>
      <c r="N417" s="20"/>
      <c r="O417" s="20"/>
      <c r="P417" s="20"/>
      <c r="Q417" s="20"/>
    </row>
    <row r="418" spans="1:17" s="4" customFormat="1" ht="30">
      <c r="A418" s="6"/>
      <c r="B418" s="76"/>
      <c r="D418" s="158"/>
      <c r="E418" s="158"/>
      <c r="F418" s="158"/>
      <c r="G418" s="158"/>
      <c r="H418" s="158"/>
      <c r="I418" s="158"/>
      <c r="L418" s="20"/>
      <c r="M418" s="20"/>
      <c r="N418" s="20"/>
      <c r="O418" s="20"/>
      <c r="P418" s="20"/>
      <c r="Q418" s="20"/>
    </row>
    <row r="419" spans="1:17" s="4" customFormat="1" ht="30">
      <c r="A419" s="6"/>
      <c r="B419" s="76"/>
      <c r="D419" s="158"/>
      <c r="E419" s="158"/>
      <c r="F419" s="158"/>
      <c r="G419" s="158"/>
      <c r="H419" s="158"/>
      <c r="I419" s="158"/>
      <c r="L419" s="20"/>
      <c r="M419" s="20"/>
      <c r="N419" s="20"/>
      <c r="O419" s="20"/>
      <c r="P419" s="20"/>
      <c r="Q419" s="20"/>
    </row>
    <row r="420" spans="1:17" s="4" customFormat="1" ht="30">
      <c r="A420" s="6"/>
      <c r="B420" s="76"/>
      <c r="D420" s="158"/>
      <c r="E420" s="158"/>
      <c r="F420" s="158"/>
      <c r="G420" s="158"/>
      <c r="H420" s="158"/>
      <c r="I420" s="158"/>
      <c r="L420" s="20"/>
      <c r="M420" s="20"/>
      <c r="N420" s="20"/>
      <c r="O420" s="20"/>
      <c r="P420" s="20"/>
      <c r="Q420" s="20"/>
    </row>
    <row r="421" spans="1:17" s="4" customFormat="1" ht="30">
      <c r="A421" s="6"/>
      <c r="B421" s="76"/>
      <c r="D421" s="158"/>
      <c r="E421" s="158"/>
      <c r="F421" s="158"/>
      <c r="G421" s="158"/>
      <c r="H421" s="158"/>
      <c r="I421" s="158"/>
      <c r="L421" s="20"/>
      <c r="M421" s="20"/>
      <c r="N421" s="20"/>
      <c r="O421" s="20"/>
      <c r="P421" s="20"/>
      <c r="Q421" s="20"/>
    </row>
    <row r="422" spans="1:17" s="4" customFormat="1" ht="30">
      <c r="A422" s="6"/>
      <c r="B422" s="76"/>
      <c r="D422" s="158"/>
      <c r="E422" s="158"/>
      <c r="F422" s="158"/>
      <c r="G422" s="158"/>
      <c r="H422" s="158"/>
      <c r="I422" s="158"/>
      <c r="L422" s="20"/>
      <c r="M422" s="20"/>
      <c r="N422" s="20"/>
      <c r="O422" s="20"/>
      <c r="P422" s="20"/>
      <c r="Q422" s="20"/>
    </row>
    <row r="423" spans="1:17" s="4" customFormat="1" ht="30">
      <c r="A423" s="6"/>
      <c r="B423" s="76"/>
      <c r="D423" s="158"/>
      <c r="E423" s="158"/>
      <c r="F423" s="158"/>
      <c r="G423" s="158"/>
      <c r="H423" s="158"/>
      <c r="I423" s="158"/>
      <c r="L423" s="20"/>
      <c r="M423" s="20"/>
      <c r="N423" s="20"/>
      <c r="O423" s="20"/>
      <c r="P423" s="20"/>
      <c r="Q423" s="20"/>
    </row>
    <row r="424" spans="1:17" s="4" customFormat="1" ht="30">
      <c r="A424" s="6"/>
      <c r="B424" s="76"/>
      <c r="D424" s="158"/>
      <c r="E424" s="158"/>
      <c r="F424" s="158"/>
      <c r="G424" s="158"/>
      <c r="H424" s="158"/>
      <c r="I424" s="158"/>
      <c r="L424" s="20"/>
      <c r="M424" s="20"/>
      <c r="N424" s="20"/>
      <c r="O424" s="20"/>
      <c r="P424" s="20"/>
      <c r="Q424" s="20"/>
    </row>
    <row r="425" spans="1:17" s="4" customFormat="1" ht="30">
      <c r="A425" s="6"/>
      <c r="B425" s="76"/>
      <c r="D425" s="158"/>
      <c r="E425" s="158"/>
      <c r="F425" s="158"/>
      <c r="G425" s="158"/>
      <c r="H425" s="158"/>
      <c r="I425" s="158"/>
      <c r="L425" s="20"/>
      <c r="M425" s="20"/>
      <c r="N425" s="20"/>
      <c r="O425" s="20"/>
      <c r="P425" s="20"/>
      <c r="Q425" s="20"/>
    </row>
    <row r="426" spans="1:17" s="4" customFormat="1" ht="30">
      <c r="A426" s="6"/>
      <c r="B426" s="76"/>
      <c r="D426" s="158"/>
      <c r="E426" s="158"/>
      <c r="F426" s="158"/>
      <c r="G426" s="158"/>
      <c r="H426" s="158"/>
      <c r="I426" s="158"/>
      <c r="L426" s="20"/>
      <c r="M426" s="20"/>
      <c r="N426" s="20"/>
      <c r="O426" s="20"/>
      <c r="P426" s="20"/>
      <c r="Q426" s="20"/>
    </row>
    <row r="427" spans="1:17" s="4" customFormat="1" ht="30">
      <c r="A427" s="6"/>
      <c r="B427" s="76"/>
      <c r="D427" s="158"/>
      <c r="E427" s="158"/>
      <c r="F427" s="158"/>
      <c r="G427" s="158"/>
      <c r="H427" s="158"/>
      <c r="I427" s="158"/>
      <c r="L427" s="20"/>
      <c r="M427" s="20"/>
      <c r="N427" s="20"/>
      <c r="O427" s="20"/>
      <c r="P427" s="20"/>
      <c r="Q427" s="20"/>
    </row>
    <row r="428" spans="1:17" s="4" customFormat="1" ht="30">
      <c r="A428" s="6"/>
      <c r="B428" s="76"/>
      <c r="D428" s="158"/>
      <c r="E428" s="158"/>
      <c r="F428" s="158"/>
      <c r="G428" s="158"/>
      <c r="H428" s="158"/>
      <c r="I428" s="158"/>
      <c r="L428" s="20"/>
      <c r="M428" s="20"/>
      <c r="N428" s="20"/>
      <c r="O428" s="20"/>
      <c r="P428" s="20"/>
      <c r="Q428" s="20"/>
    </row>
    <row r="429" spans="1:17" s="4" customFormat="1" ht="30">
      <c r="A429" s="6"/>
      <c r="B429" s="76"/>
      <c r="D429" s="158"/>
      <c r="E429" s="158"/>
      <c r="F429" s="158"/>
      <c r="G429" s="158"/>
      <c r="H429" s="158"/>
      <c r="I429" s="158"/>
      <c r="L429" s="20"/>
      <c r="M429" s="20"/>
      <c r="N429" s="20"/>
      <c r="O429" s="20"/>
      <c r="P429" s="20"/>
      <c r="Q429" s="20"/>
    </row>
    <row r="430" spans="1:17" s="4" customFormat="1" ht="30">
      <c r="A430" s="6"/>
      <c r="B430" s="76"/>
      <c r="D430" s="158"/>
      <c r="E430" s="158"/>
      <c r="F430" s="158"/>
      <c r="G430" s="158"/>
      <c r="H430" s="158"/>
      <c r="I430" s="158"/>
      <c r="L430" s="20"/>
      <c r="M430" s="20"/>
      <c r="N430" s="20"/>
      <c r="O430" s="20"/>
      <c r="P430" s="20"/>
      <c r="Q430" s="20"/>
    </row>
    <row r="431" spans="1:17" s="4" customFormat="1" ht="30">
      <c r="A431" s="6"/>
      <c r="B431" s="76"/>
      <c r="D431" s="158"/>
      <c r="E431" s="158"/>
      <c r="F431" s="158"/>
      <c r="G431" s="158"/>
      <c r="H431" s="158"/>
      <c r="I431" s="158"/>
      <c r="L431" s="20"/>
      <c r="M431" s="20"/>
      <c r="N431" s="20"/>
      <c r="O431" s="20"/>
      <c r="P431" s="20"/>
      <c r="Q431" s="20"/>
    </row>
    <row r="432" spans="1:17" s="4" customFormat="1" ht="30">
      <c r="A432" s="6"/>
      <c r="B432" s="76"/>
      <c r="D432" s="158"/>
      <c r="E432" s="158"/>
      <c r="F432" s="158"/>
      <c r="G432" s="158"/>
      <c r="H432" s="158"/>
      <c r="I432" s="158"/>
      <c r="L432" s="20"/>
      <c r="M432" s="20"/>
      <c r="N432" s="20"/>
      <c r="O432" s="20"/>
      <c r="P432" s="20"/>
      <c r="Q432" s="20"/>
    </row>
    <row r="433" spans="1:17" s="4" customFormat="1" ht="30">
      <c r="A433" s="6"/>
      <c r="B433" s="76"/>
      <c r="D433" s="158"/>
      <c r="E433" s="158"/>
      <c r="F433" s="158"/>
      <c r="G433" s="158"/>
      <c r="H433" s="158"/>
      <c r="I433" s="158"/>
      <c r="L433" s="20"/>
      <c r="M433" s="20"/>
      <c r="N433" s="20"/>
      <c r="O433" s="20"/>
      <c r="P433" s="20"/>
      <c r="Q433" s="20"/>
    </row>
    <row r="434" spans="1:17" s="4" customFormat="1" ht="30">
      <c r="A434" s="6"/>
      <c r="B434" s="76"/>
      <c r="D434" s="158"/>
      <c r="E434" s="158"/>
      <c r="F434" s="158"/>
      <c r="G434" s="158"/>
      <c r="H434" s="158"/>
      <c r="I434" s="158"/>
      <c r="L434" s="20"/>
      <c r="M434" s="20"/>
      <c r="N434" s="20"/>
      <c r="O434" s="20"/>
      <c r="P434" s="20"/>
      <c r="Q434" s="20"/>
    </row>
    <row r="435" spans="1:17" s="4" customFormat="1" ht="30">
      <c r="A435" s="6"/>
      <c r="B435" s="76"/>
      <c r="D435" s="158"/>
      <c r="E435" s="158"/>
      <c r="F435" s="158"/>
      <c r="G435" s="158"/>
      <c r="H435" s="158"/>
      <c r="I435" s="158"/>
      <c r="L435" s="20"/>
      <c r="M435" s="20"/>
      <c r="N435" s="20"/>
      <c r="O435" s="20"/>
      <c r="P435" s="20"/>
      <c r="Q435" s="20"/>
    </row>
    <row r="436" spans="1:17" s="4" customFormat="1" ht="30">
      <c r="A436" s="6"/>
      <c r="B436" s="76"/>
      <c r="D436" s="158"/>
      <c r="E436" s="158"/>
      <c r="F436" s="158"/>
      <c r="G436" s="158"/>
      <c r="H436" s="158"/>
      <c r="I436" s="158"/>
      <c r="L436" s="20"/>
      <c r="M436" s="20"/>
      <c r="N436" s="20"/>
      <c r="O436" s="20"/>
      <c r="P436" s="20"/>
      <c r="Q436" s="20"/>
    </row>
    <row r="437" spans="1:17" s="4" customFormat="1" ht="30">
      <c r="A437" s="6"/>
      <c r="B437" s="76"/>
      <c r="D437" s="158"/>
      <c r="E437" s="158"/>
      <c r="F437" s="158"/>
      <c r="G437" s="158"/>
      <c r="H437" s="158"/>
      <c r="I437" s="158"/>
      <c r="L437" s="20"/>
      <c r="M437" s="20"/>
      <c r="N437" s="20"/>
      <c r="O437" s="20"/>
      <c r="P437" s="20"/>
      <c r="Q437" s="20"/>
    </row>
    <row r="438" spans="1:17" s="4" customFormat="1" ht="30">
      <c r="A438" s="6"/>
      <c r="B438" s="76"/>
      <c r="D438" s="158"/>
      <c r="E438" s="158"/>
      <c r="F438" s="158"/>
      <c r="G438" s="158"/>
      <c r="H438" s="158"/>
      <c r="I438" s="158"/>
      <c r="L438" s="20"/>
      <c r="M438" s="20"/>
      <c r="N438" s="20"/>
      <c r="O438" s="20"/>
      <c r="P438" s="20"/>
      <c r="Q438" s="20"/>
    </row>
    <row r="439" spans="1:17" s="4" customFormat="1" ht="30">
      <c r="A439" s="6"/>
      <c r="B439" s="76"/>
      <c r="D439" s="158"/>
      <c r="E439" s="158"/>
      <c r="F439" s="158"/>
      <c r="G439" s="158"/>
      <c r="H439" s="158"/>
      <c r="I439" s="158"/>
      <c r="L439" s="20"/>
      <c r="M439" s="20"/>
      <c r="N439" s="20"/>
      <c r="O439" s="20"/>
      <c r="P439" s="20"/>
      <c r="Q439" s="20"/>
    </row>
    <row r="440" spans="1:17" s="4" customFormat="1" ht="30">
      <c r="A440" s="6"/>
      <c r="B440" s="76"/>
      <c r="D440" s="158"/>
      <c r="E440" s="158"/>
      <c r="F440" s="158"/>
      <c r="G440" s="158"/>
      <c r="H440" s="158"/>
      <c r="I440" s="158"/>
      <c r="L440" s="20"/>
      <c r="M440" s="20"/>
      <c r="N440" s="20"/>
      <c r="O440" s="20"/>
      <c r="P440" s="20"/>
      <c r="Q440" s="20"/>
    </row>
    <row r="441" spans="1:17" s="4" customFormat="1" ht="30">
      <c r="A441" s="6"/>
      <c r="B441" s="76"/>
      <c r="D441" s="158"/>
      <c r="E441" s="158"/>
      <c r="F441" s="158"/>
      <c r="G441" s="158"/>
      <c r="H441" s="158"/>
      <c r="I441" s="158"/>
      <c r="L441" s="20"/>
      <c r="M441" s="20"/>
      <c r="N441" s="20"/>
      <c r="O441" s="20"/>
      <c r="P441" s="20"/>
      <c r="Q441" s="20"/>
    </row>
    <row r="442" spans="1:17" s="4" customFormat="1" ht="30">
      <c r="A442" s="6"/>
      <c r="B442" s="76"/>
      <c r="D442" s="158"/>
      <c r="E442" s="158"/>
      <c r="F442" s="158"/>
      <c r="G442" s="158"/>
      <c r="H442" s="158"/>
      <c r="I442" s="158"/>
      <c r="L442" s="20"/>
      <c r="M442" s="20"/>
      <c r="N442" s="20"/>
      <c r="O442" s="20"/>
      <c r="P442" s="20"/>
      <c r="Q442" s="20"/>
    </row>
    <row r="443" spans="1:17" s="4" customFormat="1" ht="30">
      <c r="A443" s="6"/>
      <c r="B443" s="76"/>
      <c r="D443" s="158"/>
      <c r="E443" s="158"/>
      <c r="F443" s="158"/>
      <c r="G443" s="158"/>
      <c r="H443" s="158"/>
      <c r="I443" s="158"/>
      <c r="L443" s="20"/>
      <c r="M443" s="20"/>
      <c r="N443" s="20"/>
      <c r="O443" s="20"/>
      <c r="P443" s="20"/>
      <c r="Q443" s="20"/>
    </row>
    <row r="444" spans="1:17" s="4" customFormat="1" ht="30">
      <c r="A444" s="6"/>
      <c r="B444" s="76"/>
      <c r="D444" s="158"/>
      <c r="E444" s="158"/>
      <c r="F444" s="158"/>
      <c r="G444" s="158"/>
      <c r="H444" s="158"/>
      <c r="I444" s="158"/>
      <c r="L444" s="20"/>
      <c r="M444" s="20"/>
      <c r="N444" s="20"/>
      <c r="O444" s="20"/>
      <c r="P444" s="20"/>
      <c r="Q444" s="20"/>
    </row>
    <row r="445" spans="1:17" s="4" customFormat="1" ht="30">
      <c r="A445" s="6"/>
      <c r="B445" s="76"/>
      <c r="D445" s="158"/>
      <c r="E445" s="158"/>
      <c r="F445" s="158"/>
      <c r="G445" s="158"/>
      <c r="H445" s="158"/>
      <c r="I445" s="158"/>
      <c r="L445" s="20"/>
      <c r="M445" s="20"/>
      <c r="N445" s="20"/>
      <c r="O445" s="20"/>
      <c r="P445" s="20"/>
      <c r="Q445" s="20"/>
    </row>
    <row r="446" spans="1:17" s="4" customFormat="1" ht="30">
      <c r="A446" s="6"/>
      <c r="B446" s="76"/>
      <c r="D446" s="158"/>
      <c r="E446" s="158"/>
      <c r="F446" s="158"/>
      <c r="G446" s="158"/>
      <c r="H446" s="158"/>
      <c r="I446" s="158"/>
      <c r="L446" s="20"/>
      <c r="M446" s="20"/>
      <c r="N446" s="20"/>
      <c r="O446" s="20"/>
      <c r="P446" s="20"/>
      <c r="Q446" s="20"/>
    </row>
    <row r="447" spans="1:17" s="4" customFormat="1" ht="30">
      <c r="A447" s="6"/>
      <c r="B447" s="76"/>
      <c r="D447" s="158"/>
      <c r="E447" s="158"/>
      <c r="F447" s="158"/>
      <c r="G447" s="158"/>
      <c r="H447" s="158"/>
      <c r="I447" s="158"/>
      <c r="L447" s="20"/>
      <c r="M447" s="20"/>
      <c r="N447" s="20"/>
      <c r="O447" s="20"/>
      <c r="P447" s="20"/>
      <c r="Q447" s="20"/>
    </row>
    <row r="448" spans="1:17" s="4" customFormat="1" ht="30">
      <c r="A448" s="6"/>
      <c r="B448" s="76"/>
      <c r="D448" s="158"/>
      <c r="E448" s="158"/>
      <c r="F448" s="158"/>
      <c r="G448" s="158"/>
      <c r="H448" s="158"/>
      <c r="I448" s="158"/>
      <c r="L448" s="20"/>
      <c r="M448" s="20"/>
      <c r="N448" s="20"/>
      <c r="O448" s="20"/>
      <c r="P448" s="20"/>
      <c r="Q448" s="20"/>
    </row>
    <row r="449" spans="1:17" s="4" customFormat="1" ht="30">
      <c r="A449" s="6"/>
      <c r="B449" s="76"/>
      <c r="D449" s="158"/>
      <c r="E449" s="158"/>
      <c r="F449" s="158"/>
      <c r="G449" s="158"/>
      <c r="H449" s="158"/>
      <c r="I449" s="158"/>
      <c r="L449" s="20"/>
      <c r="M449" s="20"/>
      <c r="N449" s="20"/>
      <c r="O449" s="20"/>
      <c r="P449" s="20"/>
      <c r="Q449" s="20"/>
    </row>
    <row r="450" spans="1:17" s="4" customFormat="1" ht="30">
      <c r="A450" s="6"/>
      <c r="B450" s="76"/>
      <c r="D450" s="158"/>
      <c r="E450" s="158"/>
      <c r="F450" s="158"/>
      <c r="G450" s="158"/>
      <c r="H450" s="158"/>
      <c r="I450" s="158"/>
      <c r="L450" s="20"/>
      <c r="M450" s="20"/>
      <c r="N450" s="20"/>
      <c r="O450" s="20"/>
      <c r="P450" s="20"/>
      <c r="Q450" s="20"/>
    </row>
    <row r="451" spans="1:17" s="4" customFormat="1" ht="30">
      <c r="A451" s="6"/>
      <c r="B451" s="76"/>
      <c r="D451" s="158"/>
      <c r="E451" s="158"/>
      <c r="F451" s="158"/>
      <c r="G451" s="158"/>
      <c r="H451" s="158"/>
      <c r="I451" s="158"/>
      <c r="L451" s="20"/>
      <c r="M451" s="20"/>
      <c r="N451" s="20"/>
      <c r="O451" s="20"/>
      <c r="P451" s="20"/>
      <c r="Q451" s="20"/>
    </row>
    <row r="452" spans="1:17" s="4" customFormat="1" ht="30">
      <c r="A452" s="6"/>
      <c r="B452" s="76"/>
      <c r="D452" s="158"/>
      <c r="E452" s="158"/>
      <c r="F452" s="158"/>
      <c r="G452" s="158"/>
      <c r="H452" s="158"/>
      <c r="I452" s="158"/>
      <c r="L452" s="20"/>
      <c r="M452" s="20"/>
      <c r="N452" s="20"/>
      <c r="O452" s="20"/>
      <c r="P452" s="20"/>
      <c r="Q452" s="20"/>
    </row>
    <row r="453" spans="1:17" s="4" customFormat="1" ht="30">
      <c r="A453" s="6"/>
      <c r="B453" s="76"/>
      <c r="D453" s="158"/>
      <c r="E453" s="158"/>
      <c r="F453" s="158"/>
      <c r="G453" s="158"/>
      <c r="H453" s="158"/>
      <c r="I453" s="158"/>
      <c r="L453" s="20"/>
      <c r="M453" s="20"/>
      <c r="N453" s="20"/>
      <c r="O453" s="20"/>
      <c r="P453" s="20"/>
      <c r="Q453" s="20"/>
    </row>
    <row r="454" spans="1:17" s="4" customFormat="1" ht="30">
      <c r="A454" s="6"/>
      <c r="B454" s="76"/>
      <c r="D454" s="158"/>
      <c r="E454" s="158"/>
      <c r="F454" s="158"/>
      <c r="G454" s="158"/>
      <c r="H454" s="158"/>
      <c r="I454" s="158"/>
      <c r="L454" s="20"/>
      <c r="M454" s="20"/>
      <c r="N454" s="20"/>
      <c r="O454" s="20"/>
      <c r="P454" s="20"/>
      <c r="Q454" s="20"/>
    </row>
    <row r="455" spans="1:17" s="4" customFormat="1" ht="30">
      <c r="A455" s="6"/>
      <c r="B455" s="76"/>
      <c r="D455" s="158"/>
      <c r="E455" s="158"/>
      <c r="F455" s="158"/>
      <c r="G455" s="158"/>
      <c r="H455" s="158"/>
      <c r="I455" s="158"/>
      <c r="L455" s="20"/>
      <c r="M455" s="20"/>
      <c r="N455" s="20"/>
      <c r="O455" s="20"/>
      <c r="P455" s="20"/>
      <c r="Q455" s="20"/>
    </row>
    <row r="456" spans="1:17" s="4" customFormat="1" ht="30">
      <c r="A456" s="6"/>
      <c r="B456" s="76"/>
      <c r="D456" s="158"/>
      <c r="E456" s="158"/>
      <c r="F456" s="158"/>
      <c r="G456" s="158"/>
      <c r="H456" s="158"/>
      <c r="I456" s="158"/>
      <c r="L456" s="20"/>
      <c r="M456" s="20"/>
      <c r="N456" s="20"/>
      <c r="O456" s="20"/>
      <c r="P456" s="20"/>
      <c r="Q456" s="20"/>
    </row>
    <row r="457" spans="1:17" s="4" customFormat="1" ht="30">
      <c r="A457" s="6"/>
      <c r="B457" s="76"/>
      <c r="D457" s="158"/>
      <c r="E457" s="158"/>
      <c r="F457" s="158"/>
      <c r="G457" s="158"/>
      <c r="H457" s="158"/>
      <c r="I457" s="158"/>
      <c r="L457" s="20"/>
      <c r="M457" s="20"/>
      <c r="N457" s="20"/>
      <c r="O457" s="20"/>
      <c r="P457" s="20"/>
      <c r="Q457" s="20"/>
    </row>
    <row r="458" spans="1:17" s="4" customFormat="1" ht="30">
      <c r="A458" s="6"/>
      <c r="B458" s="76"/>
      <c r="D458" s="158"/>
      <c r="E458" s="158"/>
      <c r="F458" s="158"/>
      <c r="G458" s="158"/>
      <c r="H458" s="158"/>
      <c r="I458" s="158"/>
      <c r="L458" s="20"/>
      <c r="M458" s="20"/>
      <c r="N458" s="20"/>
      <c r="O458" s="20"/>
      <c r="P458" s="20"/>
      <c r="Q458" s="20"/>
    </row>
    <row r="459" spans="1:17" s="4" customFormat="1" ht="30">
      <c r="A459" s="6"/>
      <c r="B459" s="76"/>
      <c r="D459" s="158"/>
      <c r="E459" s="158"/>
      <c r="F459" s="158"/>
      <c r="G459" s="158"/>
      <c r="H459" s="158"/>
      <c r="I459" s="158"/>
      <c r="L459" s="20"/>
      <c r="M459" s="20"/>
      <c r="N459" s="20"/>
      <c r="O459" s="20"/>
      <c r="P459" s="20"/>
      <c r="Q459" s="20"/>
    </row>
    <row r="460" spans="1:17" s="4" customFormat="1" ht="30">
      <c r="A460" s="6"/>
      <c r="B460" s="76"/>
      <c r="D460" s="158"/>
      <c r="E460" s="158"/>
      <c r="F460" s="158"/>
      <c r="G460" s="158"/>
      <c r="H460" s="158"/>
      <c r="I460" s="158"/>
      <c r="L460" s="20"/>
      <c r="M460" s="20"/>
      <c r="N460" s="20"/>
      <c r="O460" s="20"/>
      <c r="P460" s="20"/>
      <c r="Q460" s="20"/>
    </row>
    <row r="461" spans="1:17" s="4" customFormat="1" ht="30">
      <c r="A461" s="6"/>
      <c r="B461" s="76"/>
      <c r="D461" s="158"/>
      <c r="E461" s="158"/>
      <c r="F461" s="158"/>
      <c r="G461" s="158"/>
      <c r="H461" s="158"/>
      <c r="I461" s="158"/>
      <c r="L461" s="20"/>
      <c r="M461" s="20"/>
      <c r="N461" s="20"/>
      <c r="O461" s="20"/>
      <c r="P461" s="20"/>
      <c r="Q461" s="20"/>
    </row>
    <row r="462" spans="1:17" s="4" customFormat="1" ht="30">
      <c r="A462" s="6"/>
      <c r="B462" s="76"/>
      <c r="D462" s="158"/>
      <c r="E462" s="158"/>
      <c r="F462" s="158"/>
      <c r="G462" s="158"/>
      <c r="H462" s="158"/>
      <c r="I462" s="158"/>
      <c r="L462" s="20"/>
      <c r="M462" s="20"/>
      <c r="N462" s="20"/>
      <c r="O462" s="20"/>
      <c r="P462" s="20"/>
      <c r="Q462" s="20"/>
    </row>
    <row r="463" spans="1:17" s="4" customFormat="1" ht="30">
      <c r="A463" s="6"/>
      <c r="B463" s="76"/>
      <c r="D463" s="158"/>
      <c r="E463" s="158"/>
      <c r="F463" s="158"/>
      <c r="G463" s="158"/>
      <c r="H463" s="158"/>
      <c r="I463" s="158"/>
      <c r="L463" s="20"/>
      <c r="M463" s="20"/>
      <c r="N463" s="20"/>
      <c r="O463" s="20"/>
      <c r="P463" s="20"/>
      <c r="Q463" s="20"/>
    </row>
    <row r="464" spans="1:17" s="4" customFormat="1" ht="30">
      <c r="A464" s="6"/>
      <c r="B464" s="76"/>
      <c r="D464" s="158"/>
      <c r="E464" s="158"/>
      <c r="F464" s="158"/>
      <c r="G464" s="158"/>
      <c r="H464" s="158"/>
      <c r="I464" s="158"/>
      <c r="L464" s="20"/>
      <c r="M464" s="20"/>
      <c r="N464" s="20"/>
      <c r="O464" s="20"/>
      <c r="P464" s="20"/>
      <c r="Q464" s="20"/>
    </row>
    <row r="465" spans="1:17" s="4" customFormat="1" ht="30">
      <c r="A465" s="6"/>
      <c r="B465" s="76"/>
      <c r="D465" s="158"/>
      <c r="E465" s="158"/>
      <c r="F465" s="158"/>
      <c r="G465" s="158"/>
      <c r="H465" s="158"/>
      <c r="I465" s="158"/>
      <c r="L465" s="20"/>
      <c r="M465" s="20"/>
      <c r="N465" s="20"/>
      <c r="O465" s="20"/>
      <c r="P465" s="20"/>
      <c r="Q465" s="20"/>
    </row>
    <row r="466" spans="1:17" s="4" customFormat="1" ht="30">
      <c r="A466" s="6"/>
      <c r="B466" s="76"/>
      <c r="D466" s="158"/>
      <c r="E466" s="158"/>
      <c r="F466" s="158"/>
      <c r="G466" s="158"/>
      <c r="H466" s="158"/>
      <c r="I466" s="158"/>
      <c r="L466" s="20"/>
      <c r="M466" s="20"/>
      <c r="N466" s="20"/>
      <c r="O466" s="20"/>
      <c r="P466" s="20"/>
      <c r="Q466" s="20"/>
    </row>
    <row r="467" spans="1:17" s="4" customFormat="1" ht="30">
      <c r="A467" s="6"/>
      <c r="B467" s="76"/>
      <c r="D467" s="158"/>
      <c r="E467" s="158"/>
      <c r="F467" s="158"/>
      <c r="G467" s="158"/>
      <c r="H467" s="158"/>
      <c r="I467" s="158"/>
      <c r="L467" s="20"/>
      <c r="M467" s="20"/>
      <c r="N467" s="20"/>
      <c r="O467" s="20"/>
      <c r="P467" s="20"/>
      <c r="Q467" s="20"/>
    </row>
    <row r="468" spans="1:17" s="4" customFormat="1" ht="30">
      <c r="A468" s="6"/>
      <c r="B468" s="76"/>
      <c r="D468" s="158"/>
      <c r="E468" s="158"/>
      <c r="F468" s="158"/>
      <c r="G468" s="158"/>
      <c r="H468" s="158"/>
      <c r="I468" s="158"/>
      <c r="L468" s="20"/>
      <c r="M468" s="20"/>
      <c r="N468" s="20"/>
      <c r="O468" s="20"/>
      <c r="P468" s="20"/>
      <c r="Q468" s="20"/>
    </row>
    <row r="469" spans="1:17" s="4" customFormat="1" ht="30">
      <c r="A469" s="6"/>
      <c r="B469" s="76"/>
      <c r="D469" s="158"/>
      <c r="E469" s="158"/>
      <c r="F469" s="158"/>
      <c r="G469" s="158"/>
      <c r="H469" s="158"/>
      <c r="I469" s="158"/>
      <c r="L469" s="20"/>
      <c r="M469" s="20"/>
      <c r="N469" s="20"/>
      <c r="O469" s="20"/>
      <c r="P469" s="20"/>
      <c r="Q469" s="20"/>
    </row>
    <row r="470" spans="1:17" s="4" customFormat="1" ht="30">
      <c r="A470" s="6"/>
      <c r="B470" s="76"/>
      <c r="D470" s="158"/>
      <c r="E470" s="158"/>
      <c r="F470" s="158"/>
      <c r="G470" s="158"/>
      <c r="H470" s="158"/>
      <c r="I470" s="158"/>
      <c r="L470" s="20"/>
      <c r="M470" s="20"/>
      <c r="N470" s="20"/>
      <c r="O470" s="20"/>
      <c r="P470" s="20"/>
      <c r="Q470" s="20"/>
    </row>
    <row r="471" spans="1:17" s="4" customFormat="1" ht="30">
      <c r="A471" s="6"/>
      <c r="B471" s="76"/>
      <c r="D471" s="158"/>
      <c r="E471" s="158"/>
      <c r="F471" s="158"/>
      <c r="G471" s="158"/>
      <c r="H471" s="158"/>
      <c r="I471" s="158"/>
      <c r="L471" s="20"/>
      <c r="M471" s="20"/>
      <c r="N471" s="20"/>
      <c r="O471" s="20"/>
      <c r="P471" s="20"/>
      <c r="Q471" s="20"/>
    </row>
    <row r="472" spans="1:17" s="4" customFormat="1" ht="30">
      <c r="A472" s="6"/>
      <c r="B472" s="76"/>
      <c r="D472" s="158"/>
      <c r="E472" s="158"/>
      <c r="F472" s="158"/>
      <c r="G472" s="158"/>
      <c r="H472" s="158"/>
      <c r="I472" s="158"/>
      <c r="L472" s="20"/>
      <c r="M472" s="20"/>
      <c r="N472" s="20"/>
      <c r="O472" s="20"/>
      <c r="P472" s="20"/>
      <c r="Q472" s="20"/>
    </row>
    <row r="473" spans="1:17" s="4" customFormat="1" ht="30">
      <c r="A473" s="6"/>
      <c r="B473" s="76"/>
      <c r="D473" s="158"/>
      <c r="E473" s="158"/>
      <c r="F473" s="158"/>
      <c r="G473" s="158"/>
      <c r="H473" s="158"/>
      <c r="I473" s="158"/>
      <c r="L473" s="20"/>
      <c r="M473" s="20"/>
      <c r="N473" s="20"/>
      <c r="O473" s="20"/>
      <c r="P473" s="20"/>
      <c r="Q473" s="20"/>
    </row>
    <row r="474" spans="1:17" s="4" customFormat="1" ht="30">
      <c r="A474" s="6"/>
      <c r="B474" s="76"/>
      <c r="D474" s="158"/>
      <c r="E474" s="158"/>
      <c r="F474" s="158"/>
      <c r="G474" s="158"/>
      <c r="H474" s="158"/>
      <c r="I474" s="158"/>
      <c r="L474" s="20"/>
      <c r="M474" s="20"/>
      <c r="N474" s="20"/>
      <c r="O474" s="20"/>
      <c r="P474" s="20"/>
      <c r="Q474" s="20"/>
    </row>
    <row r="475" spans="1:17" s="4" customFormat="1" ht="30">
      <c r="A475" s="6"/>
      <c r="B475" s="76"/>
      <c r="D475" s="158"/>
      <c r="E475" s="158"/>
      <c r="F475" s="158"/>
      <c r="G475" s="158"/>
      <c r="H475" s="158"/>
      <c r="I475" s="158"/>
      <c r="L475" s="20"/>
      <c r="M475" s="20"/>
      <c r="N475" s="20"/>
      <c r="O475" s="20"/>
      <c r="P475" s="20"/>
      <c r="Q475" s="20"/>
    </row>
    <row r="476" spans="1:17" s="4" customFormat="1" ht="30">
      <c r="A476" s="6"/>
      <c r="B476" s="76"/>
      <c r="D476" s="158"/>
      <c r="E476" s="158"/>
      <c r="F476" s="158"/>
      <c r="G476" s="158"/>
      <c r="H476" s="158"/>
      <c r="I476" s="158"/>
      <c r="L476" s="20"/>
      <c r="M476" s="20"/>
      <c r="N476" s="20"/>
      <c r="O476" s="20"/>
      <c r="P476" s="20"/>
      <c r="Q476" s="20"/>
    </row>
    <row r="477" spans="1:17" s="4" customFormat="1" ht="30">
      <c r="A477" s="6"/>
      <c r="B477" s="76"/>
      <c r="D477" s="158"/>
      <c r="E477" s="158"/>
      <c r="F477" s="158"/>
      <c r="G477" s="158"/>
      <c r="H477" s="158"/>
      <c r="I477" s="158"/>
      <c r="L477" s="20"/>
      <c r="M477" s="20"/>
      <c r="N477" s="20"/>
      <c r="O477" s="20"/>
      <c r="P477" s="20"/>
      <c r="Q477" s="20"/>
    </row>
    <row r="478" spans="1:17" s="4" customFormat="1" ht="30">
      <c r="A478" s="6"/>
      <c r="B478" s="76"/>
      <c r="D478" s="158"/>
      <c r="E478" s="158"/>
      <c r="F478" s="158"/>
      <c r="G478" s="158"/>
      <c r="H478" s="158"/>
      <c r="I478" s="158"/>
      <c r="L478" s="20"/>
      <c r="M478" s="20"/>
      <c r="N478" s="20"/>
      <c r="O478" s="20"/>
      <c r="P478" s="20"/>
      <c r="Q478" s="20"/>
    </row>
    <row r="479" spans="1:17" s="4" customFormat="1" ht="30">
      <c r="A479" s="6"/>
      <c r="B479" s="76"/>
      <c r="D479" s="158"/>
      <c r="E479" s="158"/>
      <c r="F479" s="158"/>
      <c r="G479" s="158"/>
      <c r="H479" s="158"/>
      <c r="I479" s="158"/>
      <c r="L479" s="20"/>
      <c r="M479" s="20"/>
      <c r="N479" s="20"/>
      <c r="O479" s="20"/>
      <c r="P479" s="20"/>
      <c r="Q479" s="20"/>
    </row>
    <row r="480" spans="1:17" s="4" customFormat="1" ht="30">
      <c r="A480" s="6"/>
      <c r="B480" s="76"/>
      <c r="D480" s="158"/>
      <c r="E480" s="158"/>
      <c r="F480" s="158"/>
      <c r="G480" s="158"/>
      <c r="H480" s="158"/>
      <c r="I480" s="158"/>
      <c r="L480" s="20"/>
      <c r="M480" s="20"/>
      <c r="N480" s="20"/>
      <c r="O480" s="20"/>
      <c r="P480" s="20"/>
      <c r="Q480" s="20"/>
    </row>
    <row r="481" spans="1:17" s="4" customFormat="1" ht="30">
      <c r="A481" s="6"/>
      <c r="B481" s="76"/>
      <c r="D481" s="158"/>
      <c r="E481" s="158"/>
      <c r="F481" s="158"/>
      <c r="G481" s="158"/>
      <c r="H481" s="158"/>
      <c r="I481" s="158"/>
      <c r="L481" s="20"/>
      <c r="M481" s="20"/>
      <c r="N481" s="20"/>
      <c r="O481" s="20"/>
      <c r="P481" s="20"/>
      <c r="Q481" s="20"/>
    </row>
    <row r="482" spans="1:17" s="4" customFormat="1" ht="30">
      <c r="A482" s="6"/>
      <c r="B482" s="76"/>
      <c r="D482" s="158"/>
      <c r="E482" s="158"/>
      <c r="F482" s="158"/>
      <c r="G482" s="158"/>
      <c r="H482" s="158"/>
      <c r="I482" s="158"/>
      <c r="L482" s="20"/>
      <c r="M482" s="20"/>
      <c r="N482" s="20"/>
      <c r="O482" s="20"/>
      <c r="P482" s="20"/>
      <c r="Q482" s="20"/>
    </row>
    <row r="483" spans="1:17" s="4" customFormat="1" ht="30">
      <c r="A483" s="6"/>
      <c r="B483" s="76"/>
      <c r="D483" s="158"/>
      <c r="E483" s="158"/>
      <c r="F483" s="158"/>
      <c r="G483" s="158"/>
      <c r="H483" s="158"/>
      <c r="I483" s="158"/>
      <c r="L483" s="20"/>
      <c r="M483" s="20"/>
      <c r="N483" s="20"/>
      <c r="O483" s="20"/>
      <c r="P483" s="20"/>
      <c r="Q483" s="20"/>
    </row>
    <row r="484" spans="1:17" s="4" customFormat="1" ht="30">
      <c r="A484" s="6"/>
      <c r="B484" s="76"/>
      <c r="D484" s="158"/>
      <c r="E484" s="158"/>
      <c r="F484" s="158"/>
      <c r="G484" s="158"/>
      <c r="H484" s="158"/>
      <c r="I484" s="158"/>
      <c r="L484" s="20"/>
      <c r="M484" s="20"/>
      <c r="N484" s="20"/>
      <c r="O484" s="20"/>
      <c r="P484" s="20"/>
      <c r="Q484" s="20"/>
    </row>
    <row r="485" spans="1:17" s="4" customFormat="1" ht="30">
      <c r="A485" s="6"/>
      <c r="B485" s="76"/>
      <c r="D485" s="158"/>
      <c r="E485" s="158"/>
      <c r="F485" s="158"/>
      <c r="G485" s="158"/>
      <c r="H485" s="158"/>
      <c r="I485" s="158"/>
      <c r="L485" s="20"/>
      <c r="M485" s="20"/>
      <c r="N485" s="20"/>
      <c r="O485" s="20"/>
      <c r="P485" s="20"/>
      <c r="Q485" s="20"/>
    </row>
    <row r="486" spans="1:17" s="4" customFormat="1" ht="30">
      <c r="A486" s="6"/>
      <c r="B486" s="76"/>
      <c r="D486" s="158"/>
      <c r="E486" s="158"/>
      <c r="F486" s="158"/>
      <c r="G486" s="158"/>
      <c r="H486" s="158"/>
      <c r="I486" s="158"/>
      <c r="L486" s="20"/>
      <c r="M486" s="20"/>
      <c r="N486" s="20"/>
      <c r="O486" s="20"/>
      <c r="P486" s="20"/>
      <c r="Q486" s="20"/>
    </row>
    <row r="487" spans="1:17" s="4" customFormat="1" ht="30">
      <c r="A487" s="6"/>
      <c r="B487" s="76"/>
      <c r="D487" s="158"/>
      <c r="E487" s="158"/>
      <c r="F487" s="158"/>
      <c r="G487" s="158"/>
      <c r="H487" s="158"/>
      <c r="I487" s="158"/>
      <c r="L487" s="20"/>
      <c r="M487" s="20"/>
      <c r="N487" s="20"/>
      <c r="O487" s="20"/>
      <c r="P487" s="20"/>
      <c r="Q487" s="20"/>
    </row>
    <row r="488" spans="1:17" s="4" customFormat="1" ht="30">
      <c r="A488" s="6"/>
      <c r="B488" s="76"/>
      <c r="D488" s="158"/>
      <c r="E488" s="158"/>
      <c r="F488" s="158"/>
      <c r="G488" s="158"/>
      <c r="H488" s="158"/>
      <c r="I488" s="158"/>
      <c r="L488" s="20"/>
      <c r="M488" s="20"/>
      <c r="N488" s="20"/>
      <c r="O488" s="20"/>
      <c r="P488" s="20"/>
      <c r="Q488" s="20"/>
    </row>
    <row r="489" spans="1:17" s="4" customFormat="1" ht="30">
      <c r="A489" s="6"/>
      <c r="B489" s="76"/>
      <c r="D489" s="158"/>
      <c r="E489" s="158"/>
      <c r="F489" s="158"/>
      <c r="G489" s="158"/>
      <c r="H489" s="158"/>
      <c r="I489" s="158"/>
      <c r="L489" s="20"/>
      <c r="M489" s="20"/>
      <c r="N489" s="20"/>
      <c r="O489" s="20"/>
      <c r="P489" s="20"/>
      <c r="Q489" s="20"/>
    </row>
    <row r="490" spans="1:17" s="4" customFormat="1" ht="30">
      <c r="A490" s="6"/>
      <c r="B490" s="76"/>
      <c r="D490" s="158"/>
      <c r="E490" s="158"/>
      <c r="F490" s="158"/>
      <c r="G490" s="158"/>
      <c r="H490" s="158"/>
      <c r="I490" s="158"/>
      <c r="L490" s="20"/>
      <c r="M490" s="20"/>
      <c r="N490" s="20"/>
      <c r="O490" s="20"/>
      <c r="P490" s="20"/>
      <c r="Q490" s="20"/>
    </row>
    <row r="491" spans="1:17" s="4" customFormat="1" ht="30">
      <c r="A491" s="6"/>
      <c r="B491" s="76"/>
      <c r="D491" s="158"/>
      <c r="E491" s="158"/>
      <c r="F491" s="158"/>
      <c r="G491" s="158"/>
      <c r="H491" s="158"/>
      <c r="I491" s="158"/>
      <c r="L491" s="20"/>
      <c r="M491" s="20"/>
      <c r="N491" s="20"/>
      <c r="O491" s="20"/>
      <c r="P491" s="20"/>
      <c r="Q491" s="20"/>
    </row>
    <row r="492" spans="1:17" s="4" customFormat="1" ht="30">
      <c r="A492" s="6"/>
      <c r="B492" s="76"/>
      <c r="D492" s="158"/>
      <c r="E492" s="158"/>
      <c r="F492" s="158"/>
      <c r="G492" s="158"/>
      <c r="H492" s="158"/>
      <c r="I492" s="158"/>
      <c r="L492" s="20"/>
      <c r="M492" s="20"/>
      <c r="N492" s="20"/>
      <c r="O492" s="20"/>
      <c r="P492" s="20"/>
      <c r="Q492" s="20"/>
    </row>
    <row r="493" spans="1:17" s="4" customFormat="1" ht="30">
      <c r="A493" s="6"/>
      <c r="B493" s="76"/>
      <c r="D493" s="158"/>
      <c r="E493" s="158"/>
      <c r="F493" s="158"/>
      <c r="G493" s="158"/>
      <c r="H493" s="158"/>
      <c r="I493" s="158"/>
      <c r="L493" s="20"/>
      <c r="M493" s="20"/>
      <c r="N493" s="20"/>
      <c r="O493" s="20"/>
      <c r="P493" s="20"/>
      <c r="Q493" s="20"/>
    </row>
    <row r="494" spans="1:17" s="4" customFormat="1" ht="30">
      <c r="A494" s="6"/>
      <c r="B494" s="76"/>
      <c r="D494" s="158"/>
      <c r="E494" s="158"/>
      <c r="F494" s="158"/>
      <c r="G494" s="158"/>
      <c r="H494" s="158"/>
      <c r="I494" s="158"/>
      <c r="L494" s="20"/>
      <c r="M494" s="20"/>
      <c r="N494" s="20"/>
      <c r="O494" s="20"/>
      <c r="P494" s="20"/>
      <c r="Q494" s="20"/>
    </row>
    <row r="495" spans="1:17" s="4" customFormat="1" ht="30">
      <c r="A495" s="6"/>
      <c r="B495" s="76"/>
      <c r="D495" s="158"/>
      <c r="E495" s="158"/>
      <c r="F495" s="158"/>
      <c r="G495" s="158"/>
      <c r="H495" s="158"/>
      <c r="I495" s="158"/>
      <c r="L495" s="20"/>
      <c r="M495" s="20"/>
      <c r="N495" s="20"/>
      <c r="O495" s="20"/>
      <c r="P495" s="20"/>
      <c r="Q495" s="20"/>
    </row>
    <row r="496" spans="1:17" s="4" customFormat="1" ht="30">
      <c r="A496" s="6"/>
      <c r="B496" s="76"/>
      <c r="D496" s="158"/>
      <c r="E496" s="158"/>
      <c r="F496" s="158"/>
      <c r="G496" s="158"/>
      <c r="H496" s="158"/>
      <c r="I496" s="158"/>
      <c r="L496" s="20"/>
      <c r="M496" s="20"/>
      <c r="N496" s="20"/>
      <c r="O496" s="20"/>
      <c r="P496" s="20"/>
      <c r="Q496" s="20"/>
    </row>
    <row r="497" spans="1:17" s="4" customFormat="1" ht="30">
      <c r="A497" s="6"/>
      <c r="B497" s="76"/>
      <c r="D497" s="158"/>
      <c r="E497" s="158"/>
      <c r="F497" s="158"/>
      <c r="G497" s="158"/>
      <c r="H497" s="158"/>
      <c r="I497" s="158"/>
      <c r="L497" s="20"/>
      <c r="M497" s="20"/>
      <c r="N497" s="20"/>
      <c r="O497" s="20"/>
      <c r="P497" s="20"/>
      <c r="Q497" s="20"/>
    </row>
    <row r="498" spans="1:17" s="4" customFormat="1" ht="30">
      <c r="A498" s="6"/>
      <c r="B498" s="76"/>
      <c r="D498" s="158"/>
      <c r="E498" s="158"/>
      <c r="F498" s="158"/>
      <c r="G498" s="158"/>
      <c r="H498" s="158"/>
      <c r="I498" s="158"/>
      <c r="L498" s="20"/>
      <c r="M498" s="20"/>
      <c r="N498" s="20"/>
      <c r="O498" s="20"/>
      <c r="P498" s="20"/>
      <c r="Q498" s="20"/>
    </row>
    <row r="499" spans="1:17" s="4" customFormat="1" ht="30">
      <c r="A499" s="6"/>
      <c r="B499" s="76"/>
      <c r="D499" s="158"/>
      <c r="E499" s="158"/>
      <c r="F499" s="158"/>
      <c r="G499" s="158"/>
      <c r="H499" s="158"/>
      <c r="I499" s="158"/>
      <c r="L499" s="20"/>
      <c r="M499" s="20"/>
      <c r="N499" s="20"/>
      <c r="O499" s="20"/>
      <c r="P499" s="20"/>
      <c r="Q499" s="20"/>
    </row>
  </sheetData>
  <sheetProtection/>
  <mergeCells count="43">
    <mergeCell ref="K31:K32"/>
    <mergeCell ref="D292:F292"/>
    <mergeCell ref="H292:J292"/>
    <mergeCell ref="H294:J294"/>
    <mergeCell ref="H296:I296"/>
    <mergeCell ref="A29:J29"/>
    <mergeCell ref="A31:A32"/>
    <mergeCell ref="B31:B32"/>
    <mergeCell ref="C31:C32"/>
    <mergeCell ref="D31:D32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B20:H20"/>
    <mergeCell ref="I20:J20"/>
    <mergeCell ref="B21:H21"/>
    <mergeCell ref="I21:J21"/>
    <mergeCell ref="B22:H22"/>
    <mergeCell ref="B23:H23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G5:K5"/>
    <mergeCell ref="I8:J8"/>
    <mergeCell ref="I9:J9"/>
    <mergeCell ref="I10:J10"/>
    <mergeCell ref="I11:J11"/>
  </mergeCells>
  <printOptions/>
  <pageMargins left="0.4330708661417323" right="0" top="0" bottom="0" header="0" footer="0"/>
  <pageSetup fitToHeight="0" horizontalDpi="600" verticalDpi="600" orientation="landscape" paperSize="9" scale="59" r:id="rId1"/>
  <rowBreaks count="5" manualBreakCount="5">
    <brk id="35" max="11" man="1"/>
    <brk id="69" max="11" man="1"/>
    <brk id="107" max="11" man="1"/>
    <brk id="228" max="11" man="1"/>
    <brk id="294" max="10" man="1"/>
  </rowBreaks>
  <colBreaks count="1" manualBreakCount="1">
    <brk id="11" max="3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2023-06-28T08:45:17Z</dcterms:modified>
  <cp:category/>
  <cp:version/>
  <cp:contentType/>
  <cp:contentStatus/>
</cp:coreProperties>
</file>