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45" activeTab="2"/>
  </bookViews>
  <sheets>
    <sheet name="додаток 2 " sheetId="1" r:id="rId1"/>
    <sheet name="додаток 3" sheetId="2" r:id="rId2"/>
    <sheet name="додаток4 " sheetId="3" r:id="rId3"/>
    <sheet name="додаток 1 " sheetId="4" r:id="rId4"/>
  </sheets>
  <definedNames>
    <definedName name="_xlnm.Print_Area" localSheetId="3">'додаток 1 '!$A$1:$S$23</definedName>
    <definedName name="_xlnm.Print_Area" localSheetId="0">'додаток 2 '!$A$1:$S$12</definedName>
    <definedName name="_xlnm.Print_Area" localSheetId="1">'додаток 3'!$A$1:$R$19</definedName>
    <definedName name="_xlnm.Print_Area" localSheetId="2">'додаток4 '!$A$1:$AJ$23</definedName>
  </definedNames>
  <calcPr fullCalcOnLoad="1"/>
</workbook>
</file>

<file path=xl/sharedStrings.xml><?xml version="1.0" encoding="utf-8"?>
<sst xmlns="http://schemas.openxmlformats.org/spreadsheetml/2006/main" count="214" uniqueCount="96">
  <si>
    <t>№ п/п</t>
  </si>
  <si>
    <t>Назва маршруту</t>
  </si>
  <si>
    <t>№1 "Карпатська кераміка - Вокзал"</t>
  </si>
  <si>
    <t>№ 6 "Карпатська кераміка - Лікарня" по вул. Євшана</t>
  </si>
  <si>
    <t>№7 "Центр - Шахта"</t>
  </si>
  <si>
    <t>№8 "Карпатська кераміка - Височанка" по вул. Євшана</t>
  </si>
  <si>
    <t>Всього</t>
  </si>
  <si>
    <t>№2 "Карпатська кераміка - Хотінь"до зуп. Бетонка</t>
  </si>
  <si>
    <t>№11А "ВПУ - Залісся" по вул. Євшана</t>
  </si>
  <si>
    <t>№11Б "ВПУ - Залісся" по пр-ту Лесі Українки</t>
  </si>
  <si>
    <t xml:space="preserve">№ 3 "РЕМ - Загіря"  </t>
  </si>
  <si>
    <t>№ 4 "Карпатська кераміка - Долинська"</t>
  </si>
  <si>
    <t>№1 А "Карпатська кераміка - Вокзал" по вул. Євшана, Литвина, Глібова</t>
  </si>
  <si>
    <t>2.</t>
  </si>
  <si>
    <t>1.</t>
  </si>
  <si>
    <t>3.</t>
  </si>
  <si>
    <t>4.</t>
  </si>
  <si>
    <t>5.</t>
  </si>
  <si>
    <t>6.</t>
  </si>
  <si>
    <t>7.</t>
  </si>
  <si>
    <t>Перевізник</t>
  </si>
  <si>
    <t>ТзОВ"Калуш-Транс"</t>
  </si>
  <si>
    <t>ТзОВ"Автотранспортна асоціація"</t>
  </si>
  <si>
    <t>ПП Лялюк І.Ю.</t>
  </si>
  <si>
    <t>липень</t>
  </si>
  <si>
    <t>серпень</t>
  </si>
  <si>
    <t>вересень</t>
  </si>
  <si>
    <t>жовтень</t>
  </si>
  <si>
    <t>листопад</t>
  </si>
  <si>
    <t>грудень</t>
  </si>
  <si>
    <t>кількість рейсів</t>
  </si>
  <si>
    <t>сума</t>
  </si>
  <si>
    <t>Коефіцієнт</t>
  </si>
  <si>
    <t>№8 Б"Карпатська кераміка -Височанка" по вул.Чорновола</t>
  </si>
  <si>
    <t>№8 "Карпатська кераміка -Височанка" по вул.Євшана</t>
  </si>
  <si>
    <t>№ 6Б"Карпатська кераміка - Лікарня" по пр-ту Лесі Українки</t>
  </si>
  <si>
    <t>ПрАТ"Калуське АТП"</t>
  </si>
  <si>
    <t>ТзОВ "Автотранспортна асоціація"</t>
  </si>
  <si>
    <t>№1 А "Карпатська кераміка -Вокзал" по вул.Євшана, Литвина, Глібова</t>
  </si>
  <si>
    <t>№2"Карпатська кераміка -Хотінь" до зуп.Бетонка</t>
  </si>
  <si>
    <t>№7 "Центр-Шахта"</t>
  </si>
  <si>
    <t>ПрАТ "Калуське АТП"</t>
  </si>
  <si>
    <t>№11 Б "ВПУ-Залісся" по пр-ту Лесі Українки</t>
  </si>
  <si>
    <t>№11 А "ВПУ-Залісся" по вул.Євшана</t>
  </si>
  <si>
    <t>ТзОВ "Калуш-Транс"</t>
  </si>
  <si>
    <t>розрахунковий пасажиропробіг</t>
  </si>
  <si>
    <t>ПП "Західавтотранс"</t>
  </si>
  <si>
    <t>Калуш - Мостище</t>
  </si>
  <si>
    <t>ТзОВ "Євро-Авто-Бан"</t>
  </si>
  <si>
    <t>Калуш - Бабин Зарічний</t>
  </si>
  <si>
    <t>Калуш - Кропивник 1</t>
  </si>
  <si>
    <t>Калуш - Кропивник 2</t>
  </si>
  <si>
    <t>Калуш - Сівка Калуська</t>
  </si>
  <si>
    <t>Калуш - Студінка</t>
  </si>
  <si>
    <t>Калуш - Середній Бабин</t>
  </si>
  <si>
    <t>КП "Екоресурс"</t>
  </si>
  <si>
    <t>№ 6А"Карпатська кераміка - Лікарня" по пр-ту Лесі Українки</t>
  </si>
  <si>
    <t>№ 6К"Карпатська кераміка - Лікарня" по вул.Євшана</t>
  </si>
  <si>
    <t>№8 Б "Карпатська кераміка - Височанка" по вул.Чорновола</t>
  </si>
  <si>
    <t>№1 Б "Карпатська кераміка - Вокзал"</t>
  </si>
  <si>
    <t>Калуш-Боднарів</t>
  </si>
  <si>
    <t>Калуш-Голинь (центр)</t>
  </si>
  <si>
    <t>Калуш-Копанки</t>
  </si>
  <si>
    <t>Калуш-Довга Калуська</t>
  </si>
  <si>
    <t>Калуш-Пійло</t>
  </si>
  <si>
    <t>Калуш-Ріп"янка-Яворівка</t>
  </si>
  <si>
    <t xml:space="preserve">Калуш-Яворівка </t>
  </si>
  <si>
    <t>Калуш-Тужилів</t>
  </si>
  <si>
    <t>ФОП Ільків Роксолана Ярославівна</t>
  </si>
  <si>
    <t>Калуш-Зелений Яр</t>
  </si>
  <si>
    <t>сума за 1 рейс</t>
  </si>
  <si>
    <t>Калуш-Середній Угринів</t>
  </si>
  <si>
    <t xml:space="preserve">Назва маршруту </t>
  </si>
  <si>
    <t>сума (грн.)</t>
  </si>
  <si>
    <t>ТзОВ"Калуш-Транс"               (до 25.12.2022)</t>
  </si>
  <si>
    <t>Вартість одного рейсу</t>
  </si>
  <si>
    <t>Вартість 1 рейсу</t>
  </si>
  <si>
    <t>№п/п</t>
  </si>
  <si>
    <t xml:space="preserve">                         Розподіл   коштів на  ІІ півріччя 2022 року, виділених з місцевого бюджету  для відшкодування перевізникам за перевезення пільгових категорій громадян до міського кладовища</t>
  </si>
  <si>
    <t>Всього на ІІ півріччя</t>
  </si>
  <si>
    <t xml:space="preserve">     Розподіл  коштів на ІІ півріччя 2022 року, виділенихз місцевого бюджету   для відшкодування перевізникам за перевезення пільгових категорій громадян до садово-городніх масивів </t>
  </si>
  <si>
    <t>Всього  на ІІ півріччя      (грн.)</t>
  </si>
  <si>
    <t xml:space="preserve">     Розподіл коштів на ІІ півріччя 2022 року, виділених з місцевого бюджету для відшкодування перевізникам за перевезення пільгових категорій громадян на приміських автобусних маршрутах Калуської міської територіальної громади</t>
  </si>
  <si>
    <t>ПрАТ "Калуське АТП"  (до 28.12.2022 р)</t>
  </si>
  <si>
    <t xml:space="preserve">     Розподіл  коштів  на  ІІ півріччя 2022 року, виділених з місцевого бюджету  для відшкодування перевізникам за перевезення пільгових категорій громадян на міських автобусних маршрутах загального користування</t>
  </si>
  <si>
    <t xml:space="preserve">ТзОВ"Калуш-Транс" (до 25.12.2022)    </t>
  </si>
  <si>
    <t xml:space="preserve">ФОП Максимів Ігор Васильович (до 31.08.2022) </t>
  </si>
  <si>
    <t>Всього за ІІ півріччя</t>
  </si>
  <si>
    <t>Заступник міського голови                                                                                                                                                                                               Надія ГУШ</t>
  </si>
  <si>
    <t>Заступник міського голови                                                                                                                                                                                                                              Надія ГУШ</t>
  </si>
  <si>
    <t>Заступник міського голови                                                                                                                                                                                                                    Надія ГУШ</t>
  </si>
  <si>
    <t>Додаток 2                                                   до розпорядження міського голови №</t>
  </si>
  <si>
    <t xml:space="preserve">Заступник міського голови                                                                                                                                                                                                            Надія ГУШ </t>
  </si>
  <si>
    <t xml:space="preserve">Додаток 1                                                     до розпорядження міського голови 18.07.2022№126-р         </t>
  </si>
  <si>
    <t>Додаток 3                                                      до розпорядження міського голови 18.07.2022№126-р</t>
  </si>
  <si>
    <t>Додаток 4                                                 до розпорядження міського голови 18.07.2022№126-р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</si>
</sst>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0.00;[Red]0.00"/>
    <numFmt numFmtId="210" formatCode="0.000"/>
    <numFmt numFmtId="211" formatCode="0.000;[Red]0.000"/>
    <numFmt numFmtId="212" formatCode="0.0000"/>
    <numFmt numFmtId="213" formatCode="0.00000"/>
    <numFmt numFmtId="214" formatCode="0.0000;[Red]0.0000"/>
    <numFmt numFmtId="215" formatCode="0.00000;[Red]0.00000"/>
    <numFmt numFmtId="216" formatCode="#,##0.0"/>
  </numFmts>
  <fonts count="5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1" fillId="0" borderId="0" xfId="0" applyFont="1" applyAlignment="1">
      <alignment/>
    </xf>
    <xf numFmtId="0" fontId="3" fillId="0" borderId="14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2" fontId="0" fillId="0" borderId="15" xfId="0" applyNumberFormat="1" applyBorder="1" applyAlignment="1">
      <alignment horizontal="center" vertical="center"/>
    </xf>
    <xf numFmtId="2" fontId="0" fillId="0" borderId="10" xfId="0" applyNumberForma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16" xfId="0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209" fontId="0" fillId="0" borderId="10" xfId="0" applyNumberFormat="1" applyBorder="1" applyAlignment="1">
      <alignment/>
    </xf>
    <xf numFmtId="0" fontId="3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1" fillId="0" borderId="14" xfId="0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209" fontId="6" fillId="0" borderId="16" xfId="0" applyNumberFormat="1" applyFont="1" applyBorder="1" applyAlignment="1">
      <alignment horizontal="center" vertical="center"/>
    </xf>
    <xf numFmtId="2" fontId="0" fillId="0" borderId="15" xfId="0" applyNumberFormat="1" applyBorder="1" applyAlignment="1">
      <alignment horizontal="center"/>
    </xf>
    <xf numFmtId="0" fontId="5" fillId="0" borderId="18" xfId="0" applyFont="1" applyBorder="1" applyAlignment="1">
      <alignment horizontal="center"/>
    </xf>
    <xf numFmtId="2" fontId="0" fillId="0" borderId="10" xfId="0" applyNumberFormat="1" applyBorder="1" applyAlignment="1">
      <alignment vertical="center"/>
    </xf>
    <xf numFmtId="2" fontId="0" fillId="0" borderId="11" xfId="0" applyNumberFormat="1" applyBorder="1" applyAlignment="1">
      <alignment vertical="center"/>
    </xf>
    <xf numFmtId="209" fontId="0" fillId="0" borderId="10" xfId="0" applyNumberFormat="1" applyBorder="1" applyAlignment="1">
      <alignment vertical="center"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09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 horizontal="right"/>
    </xf>
    <xf numFmtId="2" fontId="0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0" fillId="0" borderId="0" xfId="0" applyBorder="1" applyAlignment="1">
      <alignment horizontal="left" vertical="top" wrapText="1"/>
    </xf>
    <xf numFmtId="2" fontId="5" fillId="0" borderId="0" xfId="0" applyNumberFormat="1" applyFont="1" applyAlignment="1">
      <alignment/>
    </xf>
    <xf numFmtId="0" fontId="2" fillId="0" borderId="14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209" fontId="5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12" fillId="0" borderId="11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2" fontId="11" fillId="0" borderId="16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2" fontId="12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/>
    </xf>
    <xf numFmtId="210" fontId="12" fillId="0" borderId="10" xfId="0" applyNumberFormat="1" applyFont="1" applyBorder="1" applyAlignment="1">
      <alignment/>
    </xf>
    <xf numFmtId="210" fontId="2" fillId="0" borderId="16" xfId="0" applyNumberFormat="1" applyFont="1" applyBorder="1" applyAlignment="1">
      <alignment horizontal="center" vertical="center"/>
    </xf>
    <xf numFmtId="2" fontId="54" fillId="0" borderId="10" xfId="0" applyNumberFormat="1" applyFont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209" fontId="0" fillId="0" borderId="10" xfId="0" applyNumberFormat="1" applyBorder="1" applyAlignment="1">
      <alignment/>
    </xf>
    <xf numFmtId="0" fontId="9" fillId="0" borderId="0" xfId="0" applyFont="1" applyBorder="1" applyAlignment="1">
      <alignment horizontal="left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left" vertical="center" wrapText="1"/>
    </xf>
    <xf numFmtId="209" fontId="0" fillId="0" borderId="18" xfId="0" applyNumberFormat="1" applyFont="1" applyBorder="1" applyAlignment="1">
      <alignment horizontal="left"/>
    </xf>
    <xf numFmtId="209" fontId="5" fillId="0" borderId="21" xfId="0" applyNumberFormat="1" applyFont="1" applyBorder="1" applyAlignment="1">
      <alignment horizontal="left" vertical="center"/>
    </xf>
    <xf numFmtId="2" fontId="12" fillId="0" borderId="14" xfId="0" applyNumberFormat="1" applyFont="1" applyBorder="1" applyAlignment="1">
      <alignment/>
    </xf>
    <xf numFmtId="208" fontId="5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09" fontId="5" fillId="0" borderId="11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210" fontId="0" fillId="0" borderId="0" xfId="0" applyNumberForma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2" fontId="0" fillId="0" borderId="15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209" fontId="0" fillId="0" borderId="10" xfId="0" applyNumberFormat="1" applyFont="1" applyBorder="1" applyAlignment="1">
      <alignment/>
    </xf>
    <xf numFmtId="2" fontId="5" fillId="33" borderId="10" xfId="0" applyNumberFormat="1" applyFont="1" applyFill="1" applyBorder="1" applyAlignment="1">
      <alignment/>
    </xf>
    <xf numFmtId="210" fontId="0" fillId="0" borderId="10" xfId="0" applyNumberFormat="1" applyFont="1" applyBorder="1" applyAlignment="1">
      <alignment/>
    </xf>
    <xf numFmtId="0" fontId="11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23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wrapText="1"/>
    </xf>
    <xf numFmtId="0" fontId="0" fillId="0" borderId="2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1" fillId="0" borderId="15" xfId="0" applyFont="1" applyBorder="1" applyAlignment="1">
      <alignment horizontal="center" wrapText="1"/>
    </xf>
    <xf numFmtId="0" fontId="11" fillId="0" borderId="26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23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0" fillId="0" borderId="0" xfId="0" applyAlignment="1">
      <alignment/>
    </xf>
    <xf numFmtId="0" fontId="5" fillId="0" borderId="18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view="pageBreakPreview" zoomScaleSheetLayoutView="100" zoomScalePageLayoutView="0" workbookViewId="0" topLeftCell="A1">
      <selection activeCell="A1" sqref="A1:N1"/>
    </sheetView>
  </sheetViews>
  <sheetFormatPr defaultColWidth="9.140625" defaultRowHeight="12.75"/>
  <cols>
    <col min="1" max="1" width="4.140625" style="0" customWidth="1"/>
    <col min="2" max="2" width="23.00390625" style="13" customWidth="1"/>
    <col min="3" max="3" width="19.140625" style="6" customWidth="1"/>
    <col min="4" max="4" width="9.8515625" style="6" customWidth="1"/>
    <col min="5" max="5" width="8.00390625" style="0" customWidth="1"/>
    <col min="6" max="6" width="10.28125" style="13" customWidth="1"/>
    <col min="7" max="7" width="8.7109375" style="0" customWidth="1"/>
    <col min="8" max="8" width="10.8515625" style="0" customWidth="1"/>
    <col min="9" max="9" width="7.8515625" style="0" customWidth="1"/>
    <col min="10" max="10" width="10.421875" style="0" customWidth="1"/>
    <col min="11" max="11" width="8.57421875" style="0" customWidth="1"/>
    <col min="12" max="12" width="10.140625" style="0" customWidth="1"/>
    <col min="13" max="13" width="8.00390625" style="18" customWidth="1"/>
    <col min="14" max="14" width="9.421875" style="0" customWidth="1"/>
    <col min="15" max="15" width="7.8515625" style="18" customWidth="1"/>
    <col min="16" max="16" width="8.421875" style="0" customWidth="1"/>
    <col min="17" max="17" width="9.7109375" style="18" customWidth="1"/>
    <col min="18" max="18" width="11.140625" style="0" customWidth="1"/>
  </cols>
  <sheetData>
    <row r="1" spans="1:18" ht="127.5" customHeight="1" thickBot="1">
      <c r="A1" s="131" t="s">
        <v>78</v>
      </c>
      <c r="B1" s="132"/>
      <c r="C1" s="132"/>
      <c r="D1" s="132"/>
      <c r="E1" s="132"/>
      <c r="F1" s="132"/>
      <c r="G1" s="132"/>
      <c r="H1" s="133"/>
      <c r="I1" s="133"/>
      <c r="J1" s="133"/>
      <c r="K1" s="133"/>
      <c r="L1" s="133"/>
      <c r="M1" s="133"/>
      <c r="N1" s="133"/>
      <c r="P1" s="134" t="s">
        <v>91</v>
      </c>
      <c r="Q1" s="135"/>
      <c r="R1" s="135"/>
    </row>
    <row r="2" spans="1:18" ht="23.25" customHeight="1">
      <c r="A2" s="136" t="s">
        <v>0</v>
      </c>
      <c r="B2" s="138" t="s">
        <v>1</v>
      </c>
      <c r="C2" s="140" t="s">
        <v>20</v>
      </c>
      <c r="D2" s="142" t="s">
        <v>32</v>
      </c>
      <c r="E2" s="144" t="s">
        <v>24</v>
      </c>
      <c r="F2" s="145"/>
      <c r="G2" s="144" t="s">
        <v>25</v>
      </c>
      <c r="H2" s="145"/>
      <c r="I2" s="146" t="s">
        <v>26</v>
      </c>
      <c r="J2" s="147"/>
      <c r="K2" s="144" t="s">
        <v>27</v>
      </c>
      <c r="L2" s="145"/>
      <c r="M2" s="144" t="s">
        <v>28</v>
      </c>
      <c r="N2" s="145"/>
      <c r="O2" s="144" t="s">
        <v>29</v>
      </c>
      <c r="P2" s="145"/>
      <c r="Q2" s="150" t="s">
        <v>87</v>
      </c>
      <c r="R2" s="151"/>
    </row>
    <row r="3" spans="1:18" ht="71.25" customHeight="1">
      <c r="A3" s="137"/>
      <c r="B3" s="139"/>
      <c r="C3" s="141"/>
      <c r="D3" s="143"/>
      <c r="E3" s="24" t="s">
        <v>45</v>
      </c>
      <c r="F3" s="21" t="s">
        <v>31</v>
      </c>
      <c r="G3" s="24" t="s">
        <v>45</v>
      </c>
      <c r="H3" s="5" t="s">
        <v>31</v>
      </c>
      <c r="I3" s="24" t="s">
        <v>45</v>
      </c>
      <c r="J3" s="5" t="s">
        <v>31</v>
      </c>
      <c r="K3" s="24" t="s">
        <v>45</v>
      </c>
      <c r="L3" s="5" t="s">
        <v>31</v>
      </c>
      <c r="M3" s="24" t="s">
        <v>45</v>
      </c>
      <c r="N3" s="5" t="s">
        <v>31</v>
      </c>
      <c r="O3" s="24" t="s">
        <v>45</v>
      </c>
      <c r="P3" s="5" t="s">
        <v>31</v>
      </c>
      <c r="Q3" s="24" t="s">
        <v>45</v>
      </c>
      <c r="R3" s="31" t="s">
        <v>31</v>
      </c>
    </row>
    <row r="4" spans="1:18" ht="57.75" customHeight="1">
      <c r="A4" s="3">
        <v>1</v>
      </c>
      <c r="B4" s="8" t="s">
        <v>33</v>
      </c>
      <c r="C4" s="22" t="s">
        <v>55</v>
      </c>
      <c r="D4" s="22">
        <v>0.1088524</v>
      </c>
      <c r="E4" s="1">
        <v>57796.4</v>
      </c>
      <c r="F4" s="54">
        <f>E4*D4</f>
        <v>6291.27685136</v>
      </c>
      <c r="G4" s="1">
        <v>57796.4</v>
      </c>
      <c r="H4" s="33">
        <f>G4*D4</f>
        <v>6291.27685136</v>
      </c>
      <c r="I4" s="1">
        <v>55932</v>
      </c>
      <c r="J4" s="33">
        <f>I4*D4</f>
        <v>6088.3324368</v>
      </c>
      <c r="K4" s="1">
        <v>57796.4</v>
      </c>
      <c r="L4" s="10">
        <f>K4*D4</f>
        <v>6291.27685136</v>
      </c>
      <c r="M4" s="1">
        <v>55932</v>
      </c>
      <c r="N4" s="37">
        <f>M4*D4</f>
        <v>6088.3324368</v>
      </c>
      <c r="O4" s="1">
        <v>57796.4</v>
      </c>
      <c r="P4" s="37">
        <f>O4*D4</f>
        <v>6291.27685136</v>
      </c>
      <c r="Q4" s="59">
        <f>E4+G4+I4+K4+M4+O4</f>
        <v>343049.6</v>
      </c>
      <c r="R4" s="60">
        <f>F4+H4+J4+L4+N4+P4</f>
        <v>37341.77227904</v>
      </c>
    </row>
    <row r="5" spans="1:18" ht="58.5" customHeight="1">
      <c r="A5" s="4">
        <v>2</v>
      </c>
      <c r="B5" s="110" t="s">
        <v>34</v>
      </c>
      <c r="C5" s="109" t="s">
        <v>85</v>
      </c>
      <c r="D5" s="113">
        <v>0.1088524</v>
      </c>
      <c r="E5" s="2">
        <v>19592</v>
      </c>
      <c r="F5" s="114">
        <f>E5*D5</f>
        <v>2132.6362208</v>
      </c>
      <c r="G5" s="2">
        <v>19592</v>
      </c>
      <c r="H5" s="115">
        <f>G5*D5</f>
        <v>2132.6362208</v>
      </c>
      <c r="I5" s="2">
        <v>18960</v>
      </c>
      <c r="J5" s="115">
        <f>I5*D5</f>
        <v>2063.841504</v>
      </c>
      <c r="K5" s="2">
        <v>19592</v>
      </c>
      <c r="L5" s="116">
        <f>K5*D5</f>
        <v>2132.6362208</v>
      </c>
      <c r="M5" s="2">
        <v>18960</v>
      </c>
      <c r="N5" s="38">
        <f>M5*D5</f>
        <v>2063.841504</v>
      </c>
      <c r="O5" s="2">
        <v>19592</v>
      </c>
      <c r="P5" s="38">
        <f>O5*D5</f>
        <v>2132.6362208</v>
      </c>
      <c r="Q5" s="61">
        <f>E5+G5+I5+K5+M5+O5</f>
        <v>116288</v>
      </c>
      <c r="R5" s="117">
        <f>F5+H5+J5+L5+N5+P5</f>
        <v>12658.2278912</v>
      </c>
    </row>
    <row r="6" spans="1:18" s="124" customFormat="1" ht="38.25" customHeight="1">
      <c r="A6" s="59"/>
      <c r="B6" s="121" t="s">
        <v>6</v>
      </c>
      <c r="C6" s="122"/>
      <c r="D6" s="122"/>
      <c r="E6" s="122">
        <f>E4+E5</f>
        <v>77388.4</v>
      </c>
      <c r="F6" s="123">
        <f aca="true" t="shared" si="0" ref="F6:P6">SUM(F4:F5)</f>
        <v>8423.913072160001</v>
      </c>
      <c r="G6" s="122">
        <f t="shared" si="0"/>
        <v>77388.4</v>
      </c>
      <c r="H6" s="123">
        <f t="shared" si="0"/>
        <v>8423.913072160001</v>
      </c>
      <c r="I6" s="122">
        <f t="shared" si="0"/>
        <v>74892</v>
      </c>
      <c r="J6" s="123">
        <f t="shared" si="0"/>
        <v>8152.1739408</v>
      </c>
      <c r="K6" s="122">
        <f t="shared" si="0"/>
        <v>77388.4</v>
      </c>
      <c r="L6" s="123">
        <f t="shared" si="0"/>
        <v>8423.913072160001</v>
      </c>
      <c r="M6" s="122">
        <f t="shared" si="0"/>
        <v>74892</v>
      </c>
      <c r="N6" s="123">
        <f t="shared" si="0"/>
        <v>8152.1739408</v>
      </c>
      <c r="O6" s="122">
        <f t="shared" si="0"/>
        <v>77388.4</v>
      </c>
      <c r="P6" s="123">
        <f t="shared" si="0"/>
        <v>8423.913072160001</v>
      </c>
      <c r="Q6" s="59">
        <f>E6+G6+I6+K6+M6+O6</f>
        <v>459337.6</v>
      </c>
      <c r="R6" s="60">
        <f>SUM(R4:R5)</f>
        <v>50000.000170240004</v>
      </c>
    </row>
    <row r="7" spans="2:18" s="40" customFormat="1" ht="45" customHeight="1">
      <c r="B7" s="118"/>
      <c r="C7" s="119"/>
      <c r="D7" s="119"/>
      <c r="F7" s="118"/>
      <c r="J7" s="120"/>
      <c r="M7" s="43"/>
      <c r="O7" s="43"/>
      <c r="Q7" s="43"/>
      <c r="R7" s="47"/>
    </row>
    <row r="8" ht="12.75">
      <c r="P8" s="23"/>
    </row>
    <row r="10" spans="2:18" ht="112.5" customHeight="1">
      <c r="B10" s="148" t="s">
        <v>92</v>
      </c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</row>
    <row r="11" ht="152.25" customHeight="1">
      <c r="B11" s="52"/>
    </row>
    <row r="12" ht="15" customHeight="1">
      <c r="B12" s="52"/>
    </row>
  </sheetData>
  <sheetProtection/>
  <mergeCells count="14">
    <mergeCell ref="M2:N2"/>
    <mergeCell ref="O2:P2"/>
    <mergeCell ref="B10:R10"/>
    <mergeCell ref="Q2:R2"/>
    <mergeCell ref="A1:N1"/>
    <mergeCell ref="P1:R1"/>
    <mergeCell ref="A2:A3"/>
    <mergeCell ref="B2:B3"/>
    <mergeCell ref="C2:C3"/>
    <mergeCell ref="D2:D3"/>
    <mergeCell ref="E2:F2"/>
    <mergeCell ref="G2:H2"/>
    <mergeCell ref="I2:J2"/>
    <mergeCell ref="K2:L2"/>
  </mergeCells>
  <printOptions/>
  <pageMargins left="0.35433070866141736" right="0.35433070866141736" top="0.7874015748031497" bottom="0.3937007874015748" header="0.5118110236220472" footer="0.5118110236220472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"/>
  <sheetViews>
    <sheetView view="pageBreakPreview" zoomScale="112" zoomScaleSheetLayoutView="112" zoomScalePageLayoutView="0" workbookViewId="0" topLeftCell="A1">
      <selection activeCell="M1" sqref="M1:P1"/>
    </sheetView>
  </sheetViews>
  <sheetFormatPr defaultColWidth="9.140625" defaultRowHeight="12.75"/>
  <cols>
    <col min="1" max="1" width="4.140625" style="0" customWidth="1"/>
    <col min="2" max="2" width="27.57421875" style="13" customWidth="1"/>
    <col min="3" max="3" width="25.7109375" style="6" customWidth="1"/>
    <col min="4" max="4" width="10.8515625" style="6" customWidth="1"/>
    <col min="5" max="5" width="15.7109375" style="6" customWidth="1"/>
    <col min="6" max="6" width="11.8515625" style="6" customWidth="1"/>
    <col min="7" max="7" width="15.140625" style="0" customWidth="1"/>
    <col min="8" max="8" width="10.8515625" style="13" customWidth="1"/>
    <col min="9" max="9" width="15.8515625" style="0" customWidth="1"/>
    <col min="10" max="10" width="12.00390625" style="0" customWidth="1"/>
    <col min="11" max="11" width="15.28125" style="0" customWidth="1"/>
    <col min="12" max="12" width="10.00390625" style="0" customWidth="1"/>
    <col min="13" max="14" width="0.2890625" style="0" hidden="1" customWidth="1"/>
    <col min="15" max="15" width="13.8515625" style="0" customWidth="1"/>
    <col min="16" max="16" width="19.8515625" style="0" customWidth="1"/>
  </cols>
  <sheetData>
    <row r="1" spans="13:16" ht="60.75" customHeight="1">
      <c r="M1" s="157" t="s">
        <v>94</v>
      </c>
      <c r="N1" s="157"/>
      <c r="O1" s="158"/>
      <c r="P1" s="158"/>
    </row>
    <row r="2" spans="1:15" ht="42.75" customHeight="1" thickBot="1">
      <c r="A2" s="159" t="s">
        <v>80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1:15" ht="38.25" customHeight="1">
      <c r="A3" s="160" t="s">
        <v>0</v>
      </c>
      <c r="B3" s="162" t="s">
        <v>1</v>
      </c>
      <c r="C3" s="164" t="s">
        <v>20</v>
      </c>
      <c r="D3" s="164" t="s">
        <v>32</v>
      </c>
      <c r="E3" s="155" t="s">
        <v>24</v>
      </c>
      <c r="F3" s="156"/>
      <c r="G3" s="168" t="s">
        <v>25</v>
      </c>
      <c r="H3" s="169"/>
      <c r="I3" s="168" t="s">
        <v>26</v>
      </c>
      <c r="J3" s="169"/>
      <c r="K3" s="168" t="s">
        <v>27</v>
      </c>
      <c r="L3" s="169"/>
      <c r="M3" s="152" t="s">
        <v>79</v>
      </c>
      <c r="N3" s="153"/>
      <c r="O3" s="154"/>
    </row>
    <row r="4" spans="1:15" ht="51" customHeight="1">
      <c r="A4" s="161"/>
      <c r="B4" s="163"/>
      <c r="C4" s="165"/>
      <c r="D4" s="167"/>
      <c r="E4" s="67" t="s">
        <v>45</v>
      </c>
      <c r="F4" s="67" t="s">
        <v>31</v>
      </c>
      <c r="G4" s="66" t="s">
        <v>45</v>
      </c>
      <c r="H4" s="67" t="s">
        <v>31</v>
      </c>
      <c r="I4" s="66" t="s">
        <v>45</v>
      </c>
      <c r="J4" s="67" t="s">
        <v>31</v>
      </c>
      <c r="K4" s="66" t="s">
        <v>45</v>
      </c>
      <c r="L4" s="67" t="s">
        <v>31</v>
      </c>
      <c r="M4" s="66" t="s">
        <v>45</v>
      </c>
      <c r="N4" s="66"/>
      <c r="O4" s="68" t="s">
        <v>73</v>
      </c>
    </row>
    <row r="5" spans="1:15" ht="50.25" customHeight="1">
      <c r="A5" s="69" t="s">
        <v>14</v>
      </c>
      <c r="B5" s="65" t="s">
        <v>38</v>
      </c>
      <c r="C5" s="65" t="s">
        <v>23</v>
      </c>
      <c r="D5" s="70">
        <v>0.3386267</v>
      </c>
      <c r="E5" s="70">
        <v>47970</v>
      </c>
      <c r="F5" s="71">
        <f>E5*D5</f>
        <v>16243.922799</v>
      </c>
      <c r="G5" s="70">
        <v>49815</v>
      </c>
      <c r="H5" s="71">
        <f>G5*D5</f>
        <v>16868.6890605</v>
      </c>
      <c r="I5" s="70">
        <v>47970</v>
      </c>
      <c r="J5" s="71">
        <f>I5*D5</f>
        <v>16243.922799</v>
      </c>
      <c r="K5" s="70">
        <v>47970</v>
      </c>
      <c r="L5" s="71">
        <f>K5*D5</f>
        <v>16243.922799</v>
      </c>
      <c r="M5" s="70" t="e">
        <f>G5+I5+K5+#REF!+#REF!+#REF!+#REF!</f>
        <v>#REF!</v>
      </c>
      <c r="N5" s="70"/>
      <c r="O5" s="72">
        <f>F5+H5+J5+L5</f>
        <v>65600.4574575</v>
      </c>
    </row>
    <row r="6" spans="1:15" ht="41.25" customHeight="1">
      <c r="A6" s="69" t="s">
        <v>13</v>
      </c>
      <c r="B6" s="65" t="s">
        <v>39</v>
      </c>
      <c r="C6" s="65" t="s">
        <v>23</v>
      </c>
      <c r="D6" s="70">
        <v>0.3386267</v>
      </c>
      <c r="E6" s="70">
        <v>15990</v>
      </c>
      <c r="F6" s="71">
        <f>E6*D6</f>
        <v>5414.640933</v>
      </c>
      <c r="G6" s="70">
        <v>16605</v>
      </c>
      <c r="H6" s="71">
        <f>G6*D6</f>
        <v>5622.8963535</v>
      </c>
      <c r="I6" s="70">
        <v>15990</v>
      </c>
      <c r="J6" s="71">
        <f>I6*D6</f>
        <v>5414.640933</v>
      </c>
      <c r="K6" s="70">
        <v>15990</v>
      </c>
      <c r="L6" s="71">
        <f>K6*D6</f>
        <v>5414.640933</v>
      </c>
      <c r="M6" s="70" t="e">
        <f>G6+I6+K6+#REF!+#REF!+#REF!+#REF!</f>
        <v>#REF!</v>
      </c>
      <c r="N6" s="70"/>
      <c r="O6" s="72">
        <f>F6+H6+J6+L6</f>
        <v>21866.819152499997</v>
      </c>
    </row>
    <row r="7" spans="1:15" ht="34.5" customHeight="1">
      <c r="A7" s="69" t="s">
        <v>15</v>
      </c>
      <c r="B7" s="65" t="s">
        <v>40</v>
      </c>
      <c r="C7" s="65" t="s">
        <v>37</v>
      </c>
      <c r="D7" s="70">
        <v>0.3386267</v>
      </c>
      <c r="E7" s="70">
        <v>47455.2</v>
      </c>
      <c r="F7" s="71">
        <f>E7*D7</f>
        <v>16069.59777384</v>
      </c>
      <c r="G7" s="70">
        <v>49280.4</v>
      </c>
      <c r="H7" s="71">
        <f>G7*D7</f>
        <v>16687.65922668</v>
      </c>
      <c r="I7" s="70">
        <v>47455.2</v>
      </c>
      <c r="J7" s="71">
        <f>I7*D7</f>
        <v>16069.59777384</v>
      </c>
      <c r="K7" s="70">
        <v>47455.2</v>
      </c>
      <c r="L7" s="71">
        <f>K7*D7</f>
        <v>16069.59777384</v>
      </c>
      <c r="M7" s="70" t="e">
        <f>G7+I7+K7+#REF!+#REF!+#REF!+#REF!</f>
        <v>#REF!</v>
      </c>
      <c r="N7" s="70"/>
      <c r="O7" s="72">
        <f>F7+H7+J7+L7</f>
        <v>64896.4525482</v>
      </c>
    </row>
    <row r="8" spans="1:16" ht="31.5" customHeight="1">
      <c r="A8" s="73" t="s">
        <v>16</v>
      </c>
      <c r="B8" s="64" t="s">
        <v>43</v>
      </c>
      <c r="C8" s="74" t="s">
        <v>41</v>
      </c>
      <c r="D8" s="70">
        <v>0.3386267</v>
      </c>
      <c r="E8" s="70">
        <v>95040</v>
      </c>
      <c r="F8" s="71">
        <f>E8*D8</f>
        <v>32183.081568</v>
      </c>
      <c r="G8" s="70">
        <v>102960</v>
      </c>
      <c r="H8" s="71">
        <f>G8*D8</f>
        <v>34865.005032</v>
      </c>
      <c r="I8" s="74">
        <v>95040</v>
      </c>
      <c r="J8" s="71">
        <f>I8*D8</f>
        <v>32183.081568</v>
      </c>
      <c r="K8" s="74">
        <v>99000</v>
      </c>
      <c r="L8" s="71">
        <f>K8*D8</f>
        <v>33524.0433</v>
      </c>
      <c r="M8" s="70" t="e">
        <f>G8+I8+K8+#REF!+#REF!+#REF!+#REF!</f>
        <v>#REF!</v>
      </c>
      <c r="N8" s="70"/>
      <c r="O8" s="72">
        <f>F8+H8+J8+L8</f>
        <v>132755.211468</v>
      </c>
      <c r="P8" s="23"/>
    </row>
    <row r="9" spans="1:15" ht="33" customHeight="1">
      <c r="A9" s="73" t="s">
        <v>17</v>
      </c>
      <c r="B9" s="64" t="s">
        <v>42</v>
      </c>
      <c r="C9" s="74" t="s">
        <v>44</v>
      </c>
      <c r="D9" s="70">
        <v>0.3386267</v>
      </c>
      <c r="E9" s="74">
        <v>218265.6</v>
      </c>
      <c r="F9" s="71">
        <f>E9*D9</f>
        <v>73910.55985152</v>
      </c>
      <c r="G9" s="74">
        <v>236454.4</v>
      </c>
      <c r="H9" s="71">
        <f>G9*D9</f>
        <v>80069.77317248</v>
      </c>
      <c r="I9" s="74">
        <v>218265.6</v>
      </c>
      <c r="J9" s="71">
        <f>I9*D9</f>
        <v>73910.55985152</v>
      </c>
      <c r="K9" s="74">
        <v>227360</v>
      </c>
      <c r="L9" s="75">
        <f>K9*D9</f>
        <v>76990.166512</v>
      </c>
      <c r="M9" s="70" t="e">
        <f>G9+I9+K9+#REF!+#REF!+#REF!+#REF!</f>
        <v>#REF!</v>
      </c>
      <c r="N9" s="70"/>
      <c r="O9" s="72">
        <f>F9+H9+J9+L9</f>
        <v>304881.05938751996</v>
      </c>
    </row>
    <row r="10" spans="1:15" s="15" customFormat="1" ht="23.25" customHeight="1" thickBot="1">
      <c r="A10" s="76"/>
      <c r="B10" s="77" t="s">
        <v>6</v>
      </c>
      <c r="C10" s="78"/>
      <c r="D10" s="78"/>
      <c r="E10" s="78">
        <f>SUM(E5:E9)</f>
        <v>424720.80000000005</v>
      </c>
      <c r="F10" s="79">
        <f>SUM(F5:F9)</f>
        <v>143821.80292535998</v>
      </c>
      <c r="G10" s="78">
        <f aca="true" t="shared" si="0" ref="G10:M10">SUM(G5:G9)</f>
        <v>455114.8</v>
      </c>
      <c r="H10" s="79">
        <f t="shared" si="0"/>
        <v>154114.02284515998</v>
      </c>
      <c r="I10" s="79">
        <f t="shared" si="0"/>
        <v>424720.80000000005</v>
      </c>
      <c r="J10" s="79">
        <f t="shared" si="0"/>
        <v>143821.80292535998</v>
      </c>
      <c r="K10" s="79">
        <f t="shared" si="0"/>
        <v>437775.2</v>
      </c>
      <c r="L10" s="79">
        <f t="shared" si="0"/>
        <v>148242.37131784</v>
      </c>
      <c r="M10" s="79" t="e">
        <f t="shared" si="0"/>
        <v>#REF!</v>
      </c>
      <c r="N10" s="92"/>
      <c r="O10" s="72">
        <f>SUM(O5:O9)</f>
        <v>590000.00001372</v>
      </c>
    </row>
    <row r="11" spans="1:16" ht="20.25" customHeight="1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1"/>
      <c r="P11" s="40"/>
    </row>
    <row r="12" spans="1:16" ht="45.75" customHeight="1">
      <c r="A12" s="82"/>
      <c r="B12" s="70" t="s">
        <v>72</v>
      </c>
      <c r="C12" s="70" t="s">
        <v>20</v>
      </c>
      <c r="D12" s="83" t="s">
        <v>70</v>
      </c>
      <c r="E12" s="83" t="s">
        <v>30</v>
      </c>
      <c r="F12" s="82" t="s">
        <v>31</v>
      </c>
      <c r="G12" s="83" t="s">
        <v>30</v>
      </c>
      <c r="H12" s="82" t="s">
        <v>31</v>
      </c>
      <c r="I12" s="83" t="s">
        <v>30</v>
      </c>
      <c r="J12" s="82" t="s">
        <v>31</v>
      </c>
      <c r="K12" s="83" t="s">
        <v>30</v>
      </c>
      <c r="L12" s="82" t="s">
        <v>31</v>
      </c>
      <c r="M12" s="82"/>
      <c r="N12" s="82"/>
      <c r="O12" s="68" t="s">
        <v>81</v>
      </c>
      <c r="P12" s="40"/>
    </row>
    <row r="13" spans="1:16" ht="32.25" customHeight="1">
      <c r="A13" s="82" t="s">
        <v>18</v>
      </c>
      <c r="B13" s="82" t="s">
        <v>69</v>
      </c>
      <c r="C13" s="70" t="s">
        <v>41</v>
      </c>
      <c r="D13" s="82">
        <v>300.9259259</v>
      </c>
      <c r="E13" s="82">
        <v>160</v>
      </c>
      <c r="F13" s="84">
        <f>E13*D13</f>
        <v>48148.148144</v>
      </c>
      <c r="G13" s="82">
        <v>168</v>
      </c>
      <c r="H13" s="93">
        <f>D13*G13</f>
        <v>50555.5555512</v>
      </c>
      <c r="I13" s="82">
        <v>160</v>
      </c>
      <c r="J13" s="84">
        <f>D13*I13</f>
        <v>48148.148144</v>
      </c>
      <c r="K13" s="82">
        <v>160</v>
      </c>
      <c r="L13" s="84">
        <f>D13*K13</f>
        <v>48148.148144</v>
      </c>
      <c r="M13" s="82"/>
      <c r="N13" s="82"/>
      <c r="O13" s="85">
        <f>F13+H13+J13+L13</f>
        <v>194999.99998320002</v>
      </c>
      <c r="P13" s="40"/>
    </row>
    <row r="14" spans="1:15" ht="33" customHeight="1">
      <c r="A14" s="82" t="s">
        <v>19</v>
      </c>
      <c r="B14" s="86" t="s">
        <v>71</v>
      </c>
      <c r="C14" s="87" t="s">
        <v>46</v>
      </c>
      <c r="D14" s="86">
        <v>174.688081</v>
      </c>
      <c r="E14" s="86">
        <v>48</v>
      </c>
      <c r="F14" s="104">
        <f>E14*D14</f>
        <v>8385.027888</v>
      </c>
      <c r="G14" s="86">
        <v>52</v>
      </c>
      <c r="H14" s="84">
        <f>D14*G14</f>
        <v>9083.780212000001</v>
      </c>
      <c r="I14" s="86">
        <v>48</v>
      </c>
      <c r="J14" s="84">
        <f>D14*I14</f>
        <v>8385.027888</v>
      </c>
      <c r="K14" s="86">
        <v>50</v>
      </c>
      <c r="L14" s="84">
        <f>D14*K14</f>
        <v>8734.404050000001</v>
      </c>
      <c r="M14" s="86"/>
      <c r="N14" s="86"/>
      <c r="O14" s="85">
        <f>F14+H14+J14+L14</f>
        <v>34588.240038</v>
      </c>
    </row>
    <row r="16" ht="50.25" customHeight="1"/>
    <row r="17" spans="2:15" s="111" customFormat="1" ht="35.25" customHeight="1">
      <c r="B17" s="166" t="s">
        <v>90</v>
      </c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</row>
    <row r="18" spans="2:4" ht="77.25" customHeight="1">
      <c r="B18" s="52"/>
      <c r="D18" s="112"/>
    </row>
    <row r="19" ht="12.75">
      <c r="B19" s="52"/>
    </row>
  </sheetData>
  <sheetProtection/>
  <mergeCells count="12">
    <mergeCell ref="B17:O17"/>
    <mergeCell ref="D3:D4"/>
    <mergeCell ref="G3:H3"/>
    <mergeCell ref="I3:J3"/>
    <mergeCell ref="K3:L3"/>
    <mergeCell ref="M3:O3"/>
    <mergeCell ref="E3:F3"/>
    <mergeCell ref="M1:P1"/>
    <mergeCell ref="A2:O2"/>
    <mergeCell ref="A3:A4"/>
    <mergeCell ref="B3:B4"/>
    <mergeCell ref="C3:C4"/>
  </mergeCells>
  <printOptions/>
  <pageMargins left="0.35433070866141736" right="0.15748031496062992" top="0.7874015748031497" bottom="0.3937007874015748" header="0.5118110236220472" footer="0.5118110236220472"/>
  <pageSetup horizontalDpi="600" verticalDpi="600" orientation="landscape" paperSize="9" scale="69" r:id="rId1"/>
  <colBreaks count="1" manualBreakCount="1">
    <brk id="16" max="1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J23"/>
  <sheetViews>
    <sheetView tabSelected="1" view="pageBreakPreview" zoomScale="112" zoomScaleSheetLayoutView="112" zoomScalePageLayoutView="0" workbookViewId="0" topLeftCell="D1">
      <selection activeCell="Q1" sqref="Q1:R1"/>
    </sheetView>
  </sheetViews>
  <sheetFormatPr defaultColWidth="9.140625" defaultRowHeight="12.75"/>
  <cols>
    <col min="1" max="1" width="4.140625" style="0" customWidth="1"/>
    <col min="2" max="2" width="23.00390625" style="13" customWidth="1"/>
    <col min="3" max="3" width="25.140625" style="6" customWidth="1"/>
    <col min="4" max="4" width="10.140625" style="6" customWidth="1"/>
    <col min="5" max="5" width="8.7109375" style="0" customWidth="1"/>
    <col min="6" max="6" width="11.421875" style="13" customWidth="1"/>
    <col min="7" max="7" width="9.8515625" style="0" customWidth="1"/>
    <col min="8" max="9" width="10.8515625" style="0" customWidth="1"/>
    <col min="10" max="10" width="10.421875" style="0" customWidth="1"/>
    <col min="11" max="11" width="9.7109375" style="0" customWidth="1"/>
    <col min="12" max="12" width="10.140625" style="0" customWidth="1"/>
    <col min="13" max="13" width="9.57421875" style="18" customWidth="1"/>
    <col min="14" max="14" width="9.421875" style="0" customWidth="1"/>
    <col min="15" max="15" width="9.7109375" style="18" customWidth="1"/>
    <col min="16" max="16" width="10.28125" style="0" customWidth="1"/>
    <col min="17" max="17" width="11.7109375" style="0" customWidth="1"/>
    <col min="18" max="18" width="13.8515625" style="0" customWidth="1"/>
    <col min="19" max="19" width="11.7109375" style="0" customWidth="1"/>
    <col min="20" max="20" width="22.57421875" style="0" customWidth="1"/>
    <col min="21" max="21" width="23.7109375" style="0" customWidth="1"/>
    <col min="22" max="22" width="10.140625" style="0" customWidth="1"/>
    <col min="23" max="23" width="10.00390625" style="18" customWidth="1"/>
    <col min="24" max="24" width="11.140625" style="0" customWidth="1"/>
    <col min="25" max="25" width="8.7109375" style="18" customWidth="1"/>
    <col min="26" max="26" width="10.421875" style="0" customWidth="1"/>
    <col min="28" max="28" width="9.57421875" style="0" bestFit="1" customWidth="1"/>
    <col min="30" max="30" width="9.57421875" style="0" bestFit="1" customWidth="1"/>
    <col min="32" max="32" width="10.421875" style="0" bestFit="1" customWidth="1"/>
    <col min="34" max="34" width="9.57421875" style="0" bestFit="1" customWidth="1"/>
    <col min="35" max="35" width="12.421875" style="15" customWidth="1"/>
  </cols>
  <sheetData>
    <row r="1" spans="1:36" ht="72" customHeight="1" thickBot="1">
      <c r="A1" s="159" t="s">
        <v>82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N1" s="171"/>
      <c r="O1" s="172"/>
      <c r="P1" s="172"/>
      <c r="Q1" s="134" t="s">
        <v>95</v>
      </c>
      <c r="R1" s="134"/>
      <c r="S1" s="56"/>
      <c r="AG1" s="177"/>
      <c r="AH1" s="178"/>
      <c r="AI1" s="178"/>
      <c r="AJ1" s="178"/>
    </row>
    <row r="2" spans="1:35" ht="23.25" customHeight="1">
      <c r="A2" s="136" t="s">
        <v>0</v>
      </c>
      <c r="B2" s="138" t="s">
        <v>1</v>
      </c>
      <c r="C2" s="140" t="s">
        <v>20</v>
      </c>
      <c r="D2" s="140" t="s">
        <v>75</v>
      </c>
      <c r="E2" s="144" t="s">
        <v>24</v>
      </c>
      <c r="F2" s="145"/>
      <c r="G2" s="144" t="s">
        <v>25</v>
      </c>
      <c r="H2" s="145"/>
      <c r="I2" s="146" t="s">
        <v>26</v>
      </c>
      <c r="J2" s="147"/>
      <c r="K2" s="144" t="s">
        <v>27</v>
      </c>
      <c r="L2" s="145"/>
      <c r="M2" s="144" t="s">
        <v>28</v>
      </c>
      <c r="N2" s="145"/>
      <c r="O2" s="144" t="s">
        <v>29</v>
      </c>
      <c r="P2" s="145"/>
      <c r="Q2" s="176" t="s">
        <v>79</v>
      </c>
      <c r="R2" s="176"/>
      <c r="S2" s="174"/>
      <c r="T2" s="138"/>
      <c r="U2" s="140"/>
      <c r="V2" s="140"/>
      <c r="W2" s="144"/>
      <c r="X2" s="145"/>
      <c r="Y2" s="144"/>
      <c r="Z2" s="145"/>
      <c r="AA2" s="146"/>
      <c r="AB2" s="147"/>
      <c r="AC2" s="144"/>
      <c r="AD2" s="145"/>
      <c r="AE2" s="144"/>
      <c r="AF2" s="145"/>
      <c r="AG2" s="144"/>
      <c r="AH2" s="145"/>
      <c r="AI2" s="36"/>
    </row>
    <row r="3" spans="1:35" ht="55.5" customHeight="1">
      <c r="A3" s="137"/>
      <c r="B3" s="139"/>
      <c r="C3" s="141"/>
      <c r="D3" s="173"/>
      <c r="E3" s="24" t="s">
        <v>30</v>
      </c>
      <c r="F3" s="21" t="s">
        <v>31</v>
      </c>
      <c r="G3" s="24" t="s">
        <v>30</v>
      </c>
      <c r="H3" s="5" t="s">
        <v>31</v>
      </c>
      <c r="I3" s="24" t="s">
        <v>30</v>
      </c>
      <c r="J3" s="5" t="s">
        <v>31</v>
      </c>
      <c r="K3" s="24" t="s">
        <v>30</v>
      </c>
      <c r="L3" s="5" t="s">
        <v>31</v>
      </c>
      <c r="M3" s="24" t="s">
        <v>30</v>
      </c>
      <c r="N3" s="5" t="s">
        <v>31</v>
      </c>
      <c r="O3" s="24" t="s">
        <v>30</v>
      </c>
      <c r="P3" s="5" t="s">
        <v>31</v>
      </c>
      <c r="Q3" s="58" t="s">
        <v>30</v>
      </c>
      <c r="R3" s="31" t="s">
        <v>73</v>
      </c>
      <c r="S3" s="137"/>
      <c r="T3" s="139"/>
      <c r="U3" s="141"/>
      <c r="V3" s="173"/>
      <c r="W3" s="24"/>
      <c r="X3" s="5"/>
      <c r="Y3" s="24"/>
      <c r="Z3" s="5"/>
      <c r="AA3" s="24"/>
      <c r="AB3" s="5"/>
      <c r="AC3" s="24"/>
      <c r="AD3" s="5"/>
      <c r="AE3" s="24"/>
      <c r="AF3" s="5"/>
      <c r="AG3" s="24"/>
      <c r="AH3" s="5"/>
      <c r="AI3" s="31"/>
    </row>
    <row r="4" spans="1:35" ht="30.75" customHeight="1">
      <c r="A4" s="3" t="s">
        <v>14</v>
      </c>
      <c r="B4" s="27" t="s">
        <v>47</v>
      </c>
      <c r="C4" s="28" t="s">
        <v>48</v>
      </c>
      <c r="D4" s="22">
        <v>180.70341</v>
      </c>
      <c r="E4" s="1">
        <v>52</v>
      </c>
      <c r="F4" s="25">
        <f aca="true" t="shared" si="0" ref="F4:F18">E4*D4</f>
        <v>9396.57732</v>
      </c>
      <c r="G4" s="1">
        <v>52</v>
      </c>
      <c r="H4" s="33">
        <f aca="true" t="shared" si="1" ref="H4:H18">G4*D4</f>
        <v>9396.57732</v>
      </c>
      <c r="I4" s="1">
        <v>52</v>
      </c>
      <c r="J4" s="33">
        <f>I4*D4</f>
        <v>9396.57732</v>
      </c>
      <c r="K4" s="1">
        <v>50</v>
      </c>
      <c r="L4" s="10">
        <f aca="true" t="shared" si="2" ref="L4:L18">K4*D4</f>
        <v>9035.1705</v>
      </c>
      <c r="M4" s="1">
        <v>52</v>
      </c>
      <c r="N4" s="37">
        <f aca="true" t="shared" si="3" ref="N4:N18">M4*D4</f>
        <v>9396.57732</v>
      </c>
      <c r="O4" s="1">
        <v>52</v>
      </c>
      <c r="P4" s="37">
        <f aca="true" t="shared" si="4" ref="P4:P18">O4*D4</f>
        <v>9396.57732</v>
      </c>
      <c r="Q4" s="62">
        <f>E4+G4+I4+K4+M4+O4</f>
        <v>310</v>
      </c>
      <c r="R4" s="63">
        <f>F4+H4+J4+L4+N4+P4</f>
        <v>56018.05709999999</v>
      </c>
      <c r="S4" s="3">
        <v>56018.07</v>
      </c>
      <c r="T4" s="27"/>
      <c r="U4" s="28"/>
      <c r="V4" s="22"/>
      <c r="W4" s="1"/>
      <c r="X4" s="39"/>
      <c r="Y4" s="1"/>
      <c r="Z4" s="37"/>
      <c r="AA4" s="1"/>
      <c r="AB4" s="10"/>
      <c r="AC4" s="1"/>
      <c r="AD4" s="37"/>
      <c r="AE4" s="1"/>
      <c r="AF4" s="37"/>
      <c r="AG4" s="1"/>
      <c r="AH4" s="39"/>
      <c r="AI4" s="32"/>
    </row>
    <row r="5" spans="1:35" ht="41.25" customHeight="1">
      <c r="A5" s="3" t="s">
        <v>13</v>
      </c>
      <c r="B5" s="28" t="s">
        <v>49</v>
      </c>
      <c r="C5" s="28" t="s">
        <v>41</v>
      </c>
      <c r="D5" s="22">
        <v>393.02992</v>
      </c>
      <c r="E5" s="1">
        <v>52</v>
      </c>
      <c r="F5" s="25">
        <f t="shared" si="0"/>
        <v>20437.55584</v>
      </c>
      <c r="G5" s="1">
        <v>52</v>
      </c>
      <c r="H5" s="33">
        <f t="shared" si="1"/>
        <v>20437.55584</v>
      </c>
      <c r="I5" s="1">
        <v>52</v>
      </c>
      <c r="J5" s="33">
        <f aca="true" t="shared" si="5" ref="J5:J18">I5*D5</f>
        <v>20437.55584</v>
      </c>
      <c r="K5" s="1">
        <v>50</v>
      </c>
      <c r="L5" s="10">
        <f t="shared" si="2"/>
        <v>19651.496</v>
      </c>
      <c r="M5" s="1">
        <v>52</v>
      </c>
      <c r="N5" s="37">
        <f t="shared" si="3"/>
        <v>20437.55584</v>
      </c>
      <c r="O5" s="1">
        <v>52</v>
      </c>
      <c r="P5" s="37">
        <f t="shared" si="4"/>
        <v>20437.55584</v>
      </c>
      <c r="Q5" s="62">
        <f aca="true" t="shared" si="6" ref="Q5:Q19">E5+G5+I5+K5+M5+O5</f>
        <v>310</v>
      </c>
      <c r="R5" s="63">
        <f aca="true" t="shared" si="7" ref="R5:R18">F5+H5+J5+L5+N5+P5</f>
        <v>121839.2752</v>
      </c>
      <c r="S5" s="3">
        <v>121839.3</v>
      </c>
      <c r="T5" s="28"/>
      <c r="U5" s="28"/>
      <c r="V5" s="22"/>
      <c r="W5" s="1"/>
      <c r="X5" s="39"/>
      <c r="Y5" s="1"/>
      <c r="Z5" s="37"/>
      <c r="AA5" s="1"/>
      <c r="AB5" s="10"/>
      <c r="AC5" s="1"/>
      <c r="AD5" s="37"/>
      <c r="AE5" s="1"/>
      <c r="AF5" s="37"/>
      <c r="AG5" s="1"/>
      <c r="AH5" s="39"/>
      <c r="AI5" s="32"/>
    </row>
    <row r="6" spans="1:35" ht="30.75" customHeight="1">
      <c r="A6" s="3" t="s">
        <v>15</v>
      </c>
      <c r="B6" s="27" t="s">
        <v>50</v>
      </c>
      <c r="C6" s="28" t="s">
        <v>83</v>
      </c>
      <c r="D6" s="22">
        <v>252.98478</v>
      </c>
      <c r="E6" s="1">
        <v>52</v>
      </c>
      <c r="F6" s="25">
        <f t="shared" si="0"/>
        <v>13155.20856</v>
      </c>
      <c r="G6" s="1">
        <v>52</v>
      </c>
      <c r="H6" s="33">
        <f t="shared" si="1"/>
        <v>13155.20856</v>
      </c>
      <c r="I6" s="1">
        <v>52</v>
      </c>
      <c r="J6" s="33">
        <f t="shared" si="5"/>
        <v>13155.20856</v>
      </c>
      <c r="K6" s="1">
        <v>50</v>
      </c>
      <c r="L6" s="10">
        <f t="shared" si="2"/>
        <v>12649.239</v>
      </c>
      <c r="M6" s="1">
        <v>52</v>
      </c>
      <c r="N6" s="37">
        <f t="shared" si="3"/>
        <v>13155.20856</v>
      </c>
      <c r="O6" s="1">
        <v>52</v>
      </c>
      <c r="P6" s="37">
        <f t="shared" si="4"/>
        <v>13155.20856</v>
      </c>
      <c r="Q6" s="62">
        <f t="shared" si="6"/>
        <v>310</v>
      </c>
      <c r="R6" s="63">
        <f t="shared" si="7"/>
        <v>78425.2818</v>
      </c>
      <c r="S6" s="3">
        <v>78425.29</v>
      </c>
      <c r="T6" s="27"/>
      <c r="U6" s="28"/>
      <c r="V6" s="22"/>
      <c r="W6" s="1"/>
      <c r="X6" s="39"/>
      <c r="Y6" s="1"/>
      <c r="Z6" s="37"/>
      <c r="AA6" s="1"/>
      <c r="AB6" s="10"/>
      <c r="AC6" s="1"/>
      <c r="AD6" s="37"/>
      <c r="AE6" s="1"/>
      <c r="AF6" s="37"/>
      <c r="AG6" s="1"/>
      <c r="AH6" s="39"/>
      <c r="AI6" s="32"/>
    </row>
    <row r="7" spans="1:35" ht="29.25" customHeight="1">
      <c r="A7" s="3" t="s">
        <v>16</v>
      </c>
      <c r="B7" s="27" t="s">
        <v>51</v>
      </c>
      <c r="C7" s="28" t="s">
        <v>48</v>
      </c>
      <c r="D7" s="22">
        <v>228.13806</v>
      </c>
      <c r="E7" s="1">
        <v>44</v>
      </c>
      <c r="F7" s="25">
        <f t="shared" si="0"/>
        <v>10038.074639999999</v>
      </c>
      <c r="G7" s="1">
        <v>44</v>
      </c>
      <c r="H7" s="33">
        <f t="shared" si="1"/>
        <v>10038.074639999999</v>
      </c>
      <c r="I7" s="1">
        <v>44</v>
      </c>
      <c r="J7" s="33">
        <f t="shared" si="5"/>
        <v>10038.074639999999</v>
      </c>
      <c r="K7" s="1">
        <v>40</v>
      </c>
      <c r="L7" s="10">
        <f t="shared" si="2"/>
        <v>9125.5224</v>
      </c>
      <c r="M7" s="1">
        <v>44</v>
      </c>
      <c r="N7" s="37">
        <f t="shared" si="3"/>
        <v>10038.074639999999</v>
      </c>
      <c r="O7" s="1">
        <v>42</v>
      </c>
      <c r="P7" s="95">
        <v>9581.79</v>
      </c>
      <c r="Q7" s="62">
        <f t="shared" si="6"/>
        <v>258</v>
      </c>
      <c r="R7" s="63">
        <f t="shared" si="7"/>
        <v>58859.61096</v>
      </c>
      <c r="S7" s="3">
        <v>58859.6</v>
      </c>
      <c r="T7" s="27"/>
      <c r="U7" s="28"/>
      <c r="V7" s="22"/>
      <c r="W7" s="1"/>
      <c r="X7" s="39"/>
      <c r="Y7" s="1"/>
      <c r="Z7" s="37"/>
      <c r="AA7" s="1"/>
      <c r="AB7" s="10"/>
      <c r="AC7" s="1"/>
      <c r="AD7" s="37"/>
      <c r="AE7" s="1"/>
      <c r="AF7" s="37"/>
      <c r="AG7" s="1"/>
      <c r="AH7" s="39"/>
      <c r="AI7" s="32"/>
    </row>
    <row r="8" spans="1:35" ht="30.75" customHeight="1">
      <c r="A8" s="3" t="s">
        <v>17</v>
      </c>
      <c r="B8" s="27" t="s">
        <v>52</v>
      </c>
      <c r="C8" s="28" t="s">
        <v>41</v>
      </c>
      <c r="D8" s="22">
        <v>228.13806</v>
      </c>
      <c r="E8" s="1">
        <v>52</v>
      </c>
      <c r="F8" s="25">
        <f t="shared" si="0"/>
        <v>11863.17912</v>
      </c>
      <c r="G8" s="1">
        <v>52</v>
      </c>
      <c r="H8" s="33">
        <f t="shared" si="1"/>
        <v>11863.17912</v>
      </c>
      <c r="I8" s="1">
        <v>52</v>
      </c>
      <c r="J8" s="33">
        <f t="shared" si="5"/>
        <v>11863.17912</v>
      </c>
      <c r="K8" s="1">
        <v>50</v>
      </c>
      <c r="L8" s="10">
        <f t="shared" si="2"/>
        <v>11406.903</v>
      </c>
      <c r="M8" s="1">
        <v>52</v>
      </c>
      <c r="N8" s="37">
        <f t="shared" si="3"/>
        <v>11863.17912</v>
      </c>
      <c r="O8" s="1">
        <v>52</v>
      </c>
      <c r="P8" s="37">
        <f t="shared" si="4"/>
        <v>11863.17912</v>
      </c>
      <c r="Q8" s="62">
        <f t="shared" si="6"/>
        <v>310</v>
      </c>
      <c r="R8" s="63">
        <f t="shared" si="7"/>
        <v>70722.79860000001</v>
      </c>
      <c r="S8" s="3">
        <v>70722.8</v>
      </c>
      <c r="T8" s="27"/>
      <c r="U8" s="28"/>
      <c r="V8" s="22"/>
      <c r="W8" s="1"/>
      <c r="X8" s="39"/>
      <c r="Y8" s="1"/>
      <c r="Z8" s="37"/>
      <c r="AA8" s="1"/>
      <c r="AB8" s="10"/>
      <c r="AC8" s="1"/>
      <c r="AD8" s="37"/>
      <c r="AE8" s="1"/>
      <c r="AF8" s="37"/>
      <c r="AG8" s="1"/>
      <c r="AH8" s="39"/>
      <c r="AI8" s="32"/>
    </row>
    <row r="9" spans="1:35" ht="30.75" customHeight="1">
      <c r="A9" s="3" t="s">
        <v>18</v>
      </c>
      <c r="B9" s="27" t="s">
        <v>53</v>
      </c>
      <c r="C9" s="28" t="s">
        <v>41</v>
      </c>
      <c r="D9" s="22">
        <v>325.26614</v>
      </c>
      <c r="E9" s="1">
        <v>52</v>
      </c>
      <c r="F9" s="25">
        <f t="shared" si="0"/>
        <v>16913.83928</v>
      </c>
      <c r="G9" s="1">
        <v>52</v>
      </c>
      <c r="H9" s="33">
        <f t="shared" si="1"/>
        <v>16913.83928</v>
      </c>
      <c r="I9" s="1">
        <v>52</v>
      </c>
      <c r="J9" s="33">
        <f t="shared" si="5"/>
        <v>16913.83928</v>
      </c>
      <c r="K9" s="1">
        <v>50</v>
      </c>
      <c r="L9" s="10">
        <f t="shared" si="2"/>
        <v>16263.307</v>
      </c>
      <c r="M9" s="1">
        <v>52</v>
      </c>
      <c r="N9" s="37">
        <f t="shared" si="3"/>
        <v>16913.83928</v>
      </c>
      <c r="O9" s="1">
        <v>52</v>
      </c>
      <c r="P9" s="37">
        <f t="shared" si="4"/>
        <v>16913.83928</v>
      </c>
      <c r="Q9" s="62">
        <f t="shared" si="6"/>
        <v>310</v>
      </c>
      <c r="R9" s="63">
        <f t="shared" si="7"/>
        <v>100832.5034</v>
      </c>
      <c r="S9" s="3">
        <v>100832.51</v>
      </c>
      <c r="T9" s="27"/>
      <c r="U9" s="28"/>
      <c r="V9" s="22"/>
      <c r="W9" s="1"/>
      <c r="X9" s="39"/>
      <c r="Y9" s="1"/>
      <c r="Z9" s="37"/>
      <c r="AA9" s="1"/>
      <c r="AB9" s="10"/>
      <c r="AC9" s="1"/>
      <c r="AD9" s="37"/>
      <c r="AE9" s="1"/>
      <c r="AF9" s="37"/>
      <c r="AG9" s="1"/>
      <c r="AH9" s="39"/>
      <c r="AI9" s="32"/>
    </row>
    <row r="10" spans="1:35" ht="36" customHeight="1">
      <c r="A10" s="3" t="s">
        <v>19</v>
      </c>
      <c r="B10" s="27" t="s">
        <v>54</v>
      </c>
      <c r="C10" s="28" t="s">
        <v>41</v>
      </c>
      <c r="D10" s="22">
        <v>383.99475</v>
      </c>
      <c r="E10" s="1">
        <v>52</v>
      </c>
      <c r="F10" s="25">
        <f t="shared" si="0"/>
        <v>19967.727</v>
      </c>
      <c r="G10" s="1">
        <v>52</v>
      </c>
      <c r="H10" s="33">
        <f t="shared" si="1"/>
        <v>19967.727</v>
      </c>
      <c r="I10" s="1">
        <v>52</v>
      </c>
      <c r="J10" s="33">
        <f t="shared" si="5"/>
        <v>19967.727</v>
      </c>
      <c r="K10" s="1">
        <v>50</v>
      </c>
      <c r="L10" s="10">
        <f t="shared" si="2"/>
        <v>19199.7375</v>
      </c>
      <c r="M10" s="1">
        <v>52</v>
      </c>
      <c r="N10" s="37">
        <f t="shared" si="3"/>
        <v>19967.727</v>
      </c>
      <c r="O10" s="1">
        <v>52</v>
      </c>
      <c r="P10" s="37">
        <f t="shared" si="4"/>
        <v>19967.727</v>
      </c>
      <c r="Q10" s="62">
        <f t="shared" si="6"/>
        <v>310</v>
      </c>
      <c r="R10" s="63">
        <f t="shared" si="7"/>
        <v>119038.3725</v>
      </c>
      <c r="S10" s="3">
        <v>119038.39</v>
      </c>
      <c r="T10" s="27"/>
      <c r="U10" s="28"/>
      <c r="V10" s="22"/>
      <c r="W10" s="1"/>
      <c r="X10" s="39"/>
      <c r="Y10" s="1"/>
      <c r="Z10" s="37"/>
      <c r="AA10" s="1"/>
      <c r="AB10" s="10"/>
      <c r="AC10" s="1"/>
      <c r="AD10" s="37"/>
      <c r="AE10" s="1"/>
      <c r="AF10" s="37"/>
      <c r="AG10" s="1"/>
      <c r="AH10" s="39"/>
      <c r="AI10" s="32"/>
    </row>
    <row r="11" spans="1:35" ht="40.5" customHeight="1">
      <c r="A11" s="4">
        <v>8</v>
      </c>
      <c r="B11" s="29" t="s">
        <v>60</v>
      </c>
      <c r="C11" s="28" t="s">
        <v>41</v>
      </c>
      <c r="D11" s="22">
        <v>451.75853</v>
      </c>
      <c r="E11" s="2">
        <v>52</v>
      </c>
      <c r="F11" s="26">
        <f t="shared" si="0"/>
        <v>23491.44356</v>
      </c>
      <c r="G11" s="2">
        <v>52</v>
      </c>
      <c r="H11" s="33">
        <f t="shared" si="1"/>
        <v>23491.44356</v>
      </c>
      <c r="I11" s="2">
        <v>52</v>
      </c>
      <c r="J11" s="33">
        <f t="shared" si="5"/>
        <v>23491.44356</v>
      </c>
      <c r="K11" s="1">
        <v>50</v>
      </c>
      <c r="L11" s="10">
        <f t="shared" si="2"/>
        <v>22587.9265</v>
      </c>
      <c r="M11" s="2">
        <v>52</v>
      </c>
      <c r="N11" s="38">
        <f t="shared" si="3"/>
        <v>23491.44356</v>
      </c>
      <c r="O11" s="2">
        <v>52</v>
      </c>
      <c r="P11" s="37">
        <f t="shared" si="4"/>
        <v>23491.44356</v>
      </c>
      <c r="Q11" s="62">
        <f t="shared" si="6"/>
        <v>310</v>
      </c>
      <c r="R11" s="63">
        <f t="shared" si="7"/>
        <v>140045.14429999999</v>
      </c>
      <c r="S11" s="4">
        <v>140045.13</v>
      </c>
      <c r="T11" s="29"/>
      <c r="U11" s="28"/>
      <c r="V11" s="22"/>
      <c r="W11" s="1"/>
      <c r="X11" s="39"/>
      <c r="Y11" s="1"/>
      <c r="Z11" s="37"/>
      <c r="AA11" s="1"/>
      <c r="AB11" s="10"/>
      <c r="AC11" s="1"/>
      <c r="AD11" s="37"/>
      <c r="AE11" s="1"/>
      <c r="AF11" s="37"/>
      <c r="AG11" s="1"/>
      <c r="AH11" s="39"/>
      <c r="AI11" s="32"/>
    </row>
    <row r="12" spans="1:35" ht="36" customHeight="1">
      <c r="A12" s="4">
        <v>9</v>
      </c>
      <c r="B12" s="29" t="s">
        <v>61</v>
      </c>
      <c r="C12" s="27" t="s">
        <v>22</v>
      </c>
      <c r="D12" s="22">
        <v>252.98478</v>
      </c>
      <c r="E12" s="2">
        <v>104</v>
      </c>
      <c r="F12" s="26">
        <f t="shared" si="0"/>
        <v>26310.41712</v>
      </c>
      <c r="G12" s="2">
        <v>104</v>
      </c>
      <c r="H12" s="33">
        <f t="shared" si="1"/>
        <v>26310.41712</v>
      </c>
      <c r="I12" s="2">
        <v>104</v>
      </c>
      <c r="J12" s="33">
        <f t="shared" si="5"/>
        <v>26310.41712</v>
      </c>
      <c r="K12" s="1">
        <v>100</v>
      </c>
      <c r="L12" s="10">
        <f t="shared" si="2"/>
        <v>25298.478</v>
      </c>
      <c r="M12" s="2">
        <v>104</v>
      </c>
      <c r="N12" s="38">
        <f t="shared" si="3"/>
        <v>26310.41712</v>
      </c>
      <c r="O12" s="2">
        <v>104</v>
      </c>
      <c r="P12" s="37">
        <f t="shared" si="4"/>
        <v>26310.41712</v>
      </c>
      <c r="Q12" s="62">
        <f t="shared" si="6"/>
        <v>620</v>
      </c>
      <c r="R12" s="63">
        <f t="shared" si="7"/>
        <v>156850.5636</v>
      </c>
      <c r="S12" s="4">
        <v>156850.58</v>
      </c>
      <c r="T12" s="29"/>
      <c r="U12" s="27"/>
      <c r="V12" s="22"/>
      <c r="W12" s="1"/>
      <c r="X12" s="39"/>
      <c r="Y12" s="1"/>
      <c r="Z12" s="37"/>
      <c r="AA12" s="1"/>
      <c r="AB12" s="10"/>
      <c r="AC12" s="1"/>
      <c r="AD12" s="37"/>
      <c r="AE12" s="1"/>
      <c r="AF12" s="37"/>
      <c r="AG12" s="1"/>
      <c r="AH12" s="39"/>
      <c r="AI12" s="32"/>
    </row>
    <row r="13" spans="1:35" ht="36" customHeight="1">
      <c r="A13" s="4">
        <v>10</v>
      </c>
      <c r="B13" s="29" t="s">
        <v>62</v>
      </c>
      <c r="C13" s="28" t="s">
        <v>48</v>
      </c>
      <c r="D13" s="22">
        <v>243.94961</v>
      </c>
      <c r="E13" s="2">
        <v>52</v>
      </c>
      <c r="F13" s="26">
        <f t="shared" si="0"/>
        <v>12685.37972</v>
      </c>
      <c r="G13" s="2">
        <v>52</v>
      </c>
      <c r="H13" s="33">
        <f t="shared" si="1"/>
        <v>12685.37972</v>
      </c>
      <c r="I13" s="2">
        <v>52</v>
      </c>
      <c r="J13" s="33">
        <f t="shared" si="5"/>
        <v>12685.37972</v>
      </c>
      <c r="K13" s="1">
        <v>50</v>
      </c>
      <c r="L13" s="10">
        <f t="shared" si="2"/>
        <v>12197.4805</v>
      </c>
      <c r="M13" s="2">
        <v>52</v>
      </c>
      <c r="N13" s="38">
        <f t="shared" si="3"/>
        <v>12685.37972</v>
      </c>
      <c r="O13" s="2">
        <v>52</v>
      </c>
      <c r="P13" s="37">
        <f t="shared" si="4"/>
        <v>12685.37972</v>
      </c>
      <c r="Q13" s="62">
        <f t="shared" si="6"/>
        <v>310</v>
      </c>
      <c r="R13" s="63">
        <f t="shared" si="7"/>
        <v>75624.3791</v>
      </c>
      <c r="S13" s="4">
        <v>75624.38</v>
      </c>
      <c r="T13" s="29"/>
      <c r="U13" s="28"/>
      <c r="V13" s="22"/>
      <c r="W13" s="1"/>
      <c r="X13" s="39"/>
      <c r="Y13" s="1"/>
      <c r="Z13" s="37"/>
      <c r="AA13" s="1"/>
      <c r="AB13" s="10"/>
      <c r="AC13" s="1"/>
      <c r="AD13" s="37"/>
      <c r="AE13" s="1"/>
      <c r="AF13" s="37"/>
      <c r="AG13" s="1"/>
      <c r="AH13" s="39"/>
      <c r="AI13" s="32"/>
    </row>
    <row r="14" spans="1:35" ht="36" customHeight="1">
      <c r="A14" s="4">
        <v>11</v>
      </c>
      <c r="B14" s="29" t="s">
        <v>63</v>
      </c>
      <c r="C14" s="28" t="s">
        <v>46</v>
      </c>
      <c r="D14" s="22">
        <v>334.30131</v>
      </c>
      <c r="E14" s="2">
        <v>52</v>
      </c>
      <c r="F14" s="26">
        <f t="shared" si="0"/>
        <v>17383.66812</v>
      </c>
      <c r="G14" s="2">
        <v>52</v>
      </c>
      <c r="H14" s="33">
        <f t="shared" si="1"/>
        <v>17383.66812</v>
      </c>
      <c r="I14" s="2">
        <v>52</v>
      </c>
      <c r="J14" s="33">
        <f t="shared" si="5"/>
        <v>17383.66812</v>
      </c>
      <c r="K14" s="1">
        <v>50</v>
      </c>
      <c r="L14" s="10">
        <f t="shared" si="2"/>
        <v>16715.0655</v>
      </c>
      <c r="M14" s="2">
        <v>52</v>
      </c>
      <c r="N14" s="38">
        <f t="shared" si="3"/>
        <v>17383.66812</v>
      </c>
      <c r="O14" s="2">
        <v>52</v>
      </c>
      <c r="P14" s="37">
        <f t="shared" si="4"/>
        <v>17383.66812</v>
      </c>
      <c r="Q14" s="62">
        <f t="shared" si="6"/>
        <v>310</v>
      </c>
      <c r="R14" s="63">
        <f t="shared" si="7"/>
        <v>103633.4061</v>
      </c>
      <c r="S14" s="4">
        <v>103633.42</v>
      </c>
      <c r="T14" s="29"/>
      <c r="U14" s="28"/>
      <c r="V14" s="22"/>
      <c r="W14" s="1"/>
      <c r="X14" s="39"/>
      <c r="Y14" s="1"/>
      <c r="Z14" s="37"/>
      <c r="AA14" s="1"/>
      <c r="AB14" s="10"/>
      <c r="AC14" s="1"/>
      <c r="AD14" s="37"/>
      <c r="AE14" s="1"/>
      <c r="AF14" s="37"/>
      <c r="AG14" s="1"/>
      <c r="AH14" s="39"/>
      <c r="AI14" s="32"/>
    </row>
    <row r="15" spans="1:35" ht="43.5" customHeight="1">
      <c r="A15" s="4">
        <v>12</v>
      </c>
      <c r="B15" s="29" t="s">
        <v>64</v>
      </c>
      <c r="C15" s="30" t="s">
        <v>68</v>
      </c>
      <c r="D15" s="22">
        <v>232.65564</v>
      </c>
      <c r="E15" s="2">
        <v>52</v>
      </c>
      <c r="F15" s="26">
        <f t="shared" si="0"/>
        <v>12098.093280000001</v>
      </c>
      <c r="G15" s="2">
        <v>52</v>
      </c>
      <c r="H15" s="33">
        <f t="shared" si="1"/>
        <v>12098.093280000001</v>
      </c>
      <c r="I15" s="2">
        <v>52</v>
      </c>
      <c r="J15" s="33">
        <f t="shared" si="5"/>
        <v>12098.093280000001</v>
      </c>
      <c r="K15" s="1">
        <v>50</v>
      </c>
      <c r="L15" s="10">
        <f t="shared" si="2"/>
        <v>11632.782000000001</v>
      </c>
      <c r="M15" s="2">
        <v>52</v>
      </c>
      <c r="N15" s="38">
        <f t="shared" si="3"/>
        <v>12098.093280000001</v>
      </c>
      <c r="O15" s="2">
        <v>52</v>
      </c>
      <c r="P15" s="37">
        <f t="shared" si="4"/>
        <v>12098.093280000001</v>
      </c>
      <c r="Q15" s="62">
        <f t="shared" si="6"/>
        <v>310</v>
      </c>
      <c r="R15" s="63">
        <f t="shared" si="7"/>
        <v>72123.24840000001</v>
      </c>
      <c r="S15" s="4">
        <v>72123.23</v>
      </c>
      <c r="T15" s="29"/>
      <c r="U15" s="30"/>
      <c r="V15" s="22"/>
      <c r="W15" s="1"/>
      <c r="X15" s="39"/>
      <c r="Y15" s="1"/>
      <c r="Z15" s="37"/>
      <c r="AA15" s="1"/>
      <c r="AB15" s="10"/>
      <c r="AC15" s="1"/>
      <c r="AD15" s="37"/>
      <c r="AE15" s="1"/>
      <c r="AF15" s="37"/>
      <c r="AG15" s="1"/>
      <c r="AH15" s="39"/>
      <c r="AI15" s="32"/>
    </row>
    <row r="16" spans="1:35" ht="36" customHeight="1">
      <c r="A16" s="4">
        <v>13</v>
      </c>
      <c r="B16" s="29" t="s">
        <v>65</v>
      </c>
      <c r="C16" s="28" t="s">
        <v>48</v>
      </c>
      <c r="D16" s="22">
        <v>526.29869</v>
      </c>
      <c r="E16" s="2">
        <v>26</v>
      </c>
      <c r="F16" s="26">
        <f t="shared" si="0"/>
        <v>13683.76594</v>
      </c>
      <c r="G16" s="2">
        <v>26</v>
      </c>
      <c r="H16" s="33">
        <f t="shared" si="1"/>
        <v>13683.76594</v>
      </c>
      <c r="I16" s="2">
        <v>26</v>
      </c>
      <c r="J16" s="33">
        <f t="shared" si="5"/>
        <v>13683.76594</v>
      </c>
      <c r="K16" s="1">
        <v>25</v>
      </c>
      <c r="L16" s="10">
        <f t="shared" si="2"/>
        <v>13157.46725</v>
      </c>
      <c r="M16" s="2">
        <v>26</v>
      </c>
      <c r="N16" s="38">
        <f t="shared" si="3"/>
        <v>13683.76594</v>
      </c>
      <c r="O16" s="2">
        <v>26</v>
      </c>
      <c r="P16" s="37">
        <f t="shared" si="4"/>
        <v>13683.76594</v>
      </c>
      <c r="Q16" s="62">
        <f t="shared" si="6"/>
        <v>155</v>
      </c>
      <c r="R16" s="63">
        <f t="shared" si="7"/>
        <v>81576.29695</v>
      </c>
      <c r="S16" s="4">
        <v>81576.32</v>
      </c>
      <c r="T16" s="29"/>
      <c r="U16" s="28"/>
      <c r="V16" s="22"/>
      <c r="W16" s="1"/>
      <c r="X16" s="39"/>
      <c r="Y16" s="1"/>
      <c r="Z16" s="37"/>
      <c r="AA16" s="1"/>
      <c r="AB16" s="10"/>
      <c r="AC16" s="1"/>
      <c r="AD16" s="37"/>
      <c r="AE16" s="1"/>
      <c r="AF16" s="37"/>
      <c r="AG16" s="1"/>
      <c r="AH16" s="39"/>
      <c r="AI16" s="32"/>
    </row>
    <row r="17" spans="1:35" ht="39.75" customHeight="1">
      <c r="A17" s="4">
        <v>14</v>
      </c>
      <c r="B17" s="29" t="s">
        <v>66</v>
      </c>
      <c r="C17" s="30" t="s">
        <v>86</v>
      </c>
      <c r="D17" s="22">
        <v>526.29869</v>
      </c>
      <c r="E17" s="2">
        <v>26</v>
      </c>
      <c r="F17" s="26">
        <f t="shared" si="0"/>
        <v>13683.76594</v>
      </c>
      <c r="G17" s="2">
        <v>26</v>
      </c>
      <c r="H17" s="33">
        <f t="shared" si="1"/>
        <v>13683.76594</v>
      </c>
      <c r="I17" s="2">
        <v>26</v>
      </c>
      <c r="J17" s="33">
        <f t="shared" si="5"/>
        <v>13683.76594</v>
      </c>
      <c r="K17" s="1">
        <v>25</v>
      </c>
      <c r="L17" s="10">
        <f t="shared" si="2"/>
        <v>13157.46725</v>
      </c>
      <c r="M17" s="2">
        <v>26</v>
      </c>
      <c r="N17" s="38">
        <f t="shared" si="3"/>
        <v>13683.76594</v>
      </c>
      <c r="O17" s="2">
        <v>26</v>
      </c>
      <c r="P17" s="37">
        <f t="shared" si="4"/>
        <v>13683.76594</v>
      </c>
      <c r="Q17" s="62">
        <f t="shared" si="6"/>
        <v>155</v>
      </c>
      <c r="R17" s="63">
        <f t="shared" si="7"/>
        <v>81576.29695</v>
      </c>
      <c r="S17" s="4">
        <v>81576.32</v>
      </c>
      <c r="T17" s="29"/>
      <c r="U17" s="30"/>
      <c r="V17" s="22"/>
      <c r="W17" s="1"/>
      <c r="X17" s="39"/>
      <c r="Y17" s="1"/>
      <c r="Z17" s="37"/>
      <c r="AA17" s="1"/>
      <c r="AB17" s="10"/>
      <c r="AC17" s="1"/>
      <c r="AD17" s="37"/>
      <c r="AE17" s="1"/>
      <c r="AF17" s="37"/>
      <c r="AG17" s="1"/>
      <c r="AH17" s="39"/>
      <c r="AI17" s="32"/>
    </row>
    <row r="18" spans="1:35" ht="36" customHeight="1">
      <c r="A18" s="4">
        <v>15</v>
      </c>
      <c r="B18" s="29" t="s">
        <v>67</v>
      </c>
      <c r="C18" s="28" t="s">
        <v>46</v>
      </c>
      <c r="D18" s="22">
        <v>347.85407</v>
      </c>
      <c r="E18" s="2">
        <v>52</v>
      </c>
      <c r="F18" s="26">
        <f t="shared" si="0"/>
        <v>18088.41164</v>
      </c>
      <c r="G18" s="2">
        <v>52</v>
      </c>
      <c r="H18" s="33">
        <f t="shared" si="1"/>
        <v>18088.41164</v>
      </c>
      <c r="I18" s="2">
        <v>52</v>
      </c>
      <c r="J18" s="33">
        <f t="shared" si="5"/>
        <v>18088.41164</v>
      </c>
      <c r="K18" s="1">
        <v>50</v>
      </c>
      <c r="L18" s="10">
        <f t="shared" si="2"/>
        <v>17392.7035</v>
      </c>
      <c r="M18" s="2">
        <v>52</v>
      </c>
      <c r="N18" s="38">
        <f t="shared" si="3"/>
        <v>18088.41164</v>
      </c>
      <c r="O18" s="2">
        <v>52</v>
      </c>
      <c r="P18" s="37">
        <f t="shared" si="4"/>
        <v>18088.41164</v>
      </c>
      <c r="Q18" s="62">
        <f t="shared" si="6"/>
        <v>310</v>
      </c>
      <c r="R18" s="63">
        <f t="shared" si="7"/>
        <v>107834.7617</v>
      </c>
      <c r="S18" s="4">
        <v>107834.75</v>
      </c>
      <c r="T18" s="29"/>
      <c r="U18" s="28"/>
      <c r="V18" s="22"/>
      <c r="W18" s="1"/>
      <c r="X18" s="39"/>
      <c r="Y18" s="1"/>
      <c r="Z18" s="37"/>
      <c r="AA18" s="1"/>
      <c r="AB18" s="10"/>
      <c r="AC18" s="1"/>
      <c r="AD18" s="37"/>
      <c r="AE18" s="1"/>
      <c r="AF18" s="37"/>
      <c r="AG18" s="1"/>
      <c r="AH18" s="39"/>
      <c r="AI18" s="32"/>
    </row>
    <row r="19" spans="1:35" s="15" customFormat="1" ht="17.25" customHeight="1" thickBot="1">
      <c r="A19" s="14"/>
      <c r="B19" s="12" t="s">
        <v>6</v>
      </c>
      <c r="C19" s="16"/>
      <c r="D19" s="16"/>
      <c r="E19" s="16">
        <f aca="true" t="shared" si="8" ref="E19:P19">SUM(E4:E18)</f>
        <v>772</v>
      </c>
      <c r="F19" s="94">
        <f>SUM(F4:F18)</f>
        <v>239197.10708000002</v>
      </c>
      <c r="G19" s="17">
        <f t="shared" si="8"/>
        <v>772</v>
      </c>
      <c r="H19" s="17">
        <f t="shared" si="8"/>
        <v>239197.10708000002</v>
      </c>
      <c r="I19" s="16">
        <f t="shared" si="8"/>
        <v>772</v>
      </c>
      <c r="J19" s="17">
        <f t="shared" si="8"/>
        <v>239197.10708000002</v>
      </c>
      <c r="K19" s="16">
        <f t="shared" si="8"/>
        <v>740</v>
      </c>
      <c r="L19" s="17">
        <f t="shared" si="8"/>
        <v>229470.74589999998</v>
      </c>
      <c r="M19" s="16">
        <f t="shared" si="8"/>
        <v>772</v>
      </c>
      <c r="N19" s="16">
        <f t="shared" si="8"/>
        <v>239197.10708000002</v>
      </c>
      <c r="O19" s="16">
        <f t="shared" si="8"/>
        <v>770</v>
      </c>
      <c r="P19" s="17">
        <f t="shared" si="8"/>
        <v>238740.82244000002</v>
      </c>
      <c r="Q19" s="62">
        <f t="shared" si="6"/>
        <v>4598</v>
      </c>
      <c r="R19" s="63">
        <f>F19+H19+J19+L19+N19+P19</f>
        <v>1424999.9966600002</v>
      </c>
      <c r="S19" s="14">
        <f>SUM(S4:S18)</f>
        <v>1425000.09</v>
      </c>
      <c r="T19" s="12"/>
      <c r="U19" s="16"/>
      <c r="V19" s="16"/>
      <c r="W19" s="16"/>
      <c r="X19" s="34"/>
      <c r="Y19" s="16"/>
      <c r="Z19" s="34"/>
      <c r="AA19" s="16"/>
      <c r="AB19" s="34"/>
      <c r="AC19" s="16"/>
      <c r="AD19" s="17"/>
      <c r="AE19" s="16"/>
      <c r="AF19" s="34"/>
      <c r="AG19" s="16"/>
      <c r="AH19" s="17"/>
      <c r="AI19" s="32"/>
    </row>
    <row r="20" spans="19:35" ht="39" customHeight="1">
      <c r="S20" s="96"/>
      <c r="AI20" s="57"/>
    </row>
    <row r="21" spans="2:35" ht="27" customHeight="1">
      <c r="B21" s="148" t="s">
        <v>89</v>
      </c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5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</row>
    <row r="22" ht="66.75" customHeight="1">
      <c r="B22" s="52"/>
    </row>
    <row r="23" spans="2:36" ht="13.5">
      <c r="B23" s="52"/>
      <c r="P23" s="50"/>
      <c r="Q23" s="50"/>
      <c r="R23" s="50"/>
      <c r="S23" s="50"/>
      <c r="AJ23" s="51"/>
    </row>
  </sheetData>
  <sheetProtection/>
  <mergeCells count="27">
    <mergeCell ref="Q1:R1"/>
    <mergeCell ref="B21:R21"/>
    <mergeCell ref="AG1:AJ1"/>
    <mergeCell ref="W2:X2"/>
    <mergeCell ref="Y2:Z2"/>
    <mergeCell ref="AA2:AB2"/>
    <mergeCell ref="AC2:AD2"/>
    <mergeCell ref="AE2:AF2"/>
    <mergeCell ref="AG2:AH2"/>
    <mergeCell ref="M2:N2"/>
    <mergeCell ref="O2:P2"/>
    <mergeCell ref="S2:S3"/>
    <mergeCell ref="T2:T3"/>
    <mergeCell ref="U2:U3"/>
    <mergeCell ref="T21:AI21"/>
    <mergeCell ref="V2:V3"/>
    <mergeCell ref="Q2:R2"/>
    <mergeCell ref="A1:L1"/>
    <mergeCell ref="N1:P1"/>
    <mergeCell ref="A2:A3"/>
    <mergeCell ref="B2:B3"/>
    <mergeCell ref="C2:C3"/>
    <mergeCell ref="D2:D3"/>
    <mergeCell ref="E2:F2"/>
    <mergeCell ref="G2:H2"/>
    <mergeCell ref="I2:J2"/>
    <mergeCell ref="K2:L2"/>
  </mergeCells>
  <printOptions/>
  <pageMargins left="0.35433070866141736" right="0.35433070866141736" top="0.3937007874015748" bottom="0.1968503937007874" header="0.5118110236220472" footer="0.5118110236220472"/>
  <pageSetup horizontalDpi="600" verticalDpi="600" orientation="landscape" paperSize="9" scale="64" r:id="rId1"/>
  <colBreaks count="1" manualBreakCount="1">
    <brk id="18" max="2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24"/>
  <sheetViews>
    <sheetView view="pageBreakPreview" zoomScaleSheetLayoutView="100" zoomScalePageLayoutView="0" workbookViewId="0" topLeftCell="C4">
      <selection activeCell="P1" sqref="P1:R1"/>
    </sheetView>
  </sheetViews>
  <sheetFormatPr defaultColWidth="9.140625" defaultRowHeight="12.75"/>
  <cols>
    <col min="1" max="1" width="6.8515625" style="91" customWidth="1"/>
    <col min="2" max="2" width="24.00390625" style="0" customWidth="1"/>
    <col min="3" max="3" width="22.00390625" style="0" customWidth="1"/>
    <col min="4" max="4" width="11.57421875" style="0" customWidth="1"/>
    <col min="5" max="5" width="8.8515625" style="0" customWidth="1"/>
    <col min="6" max="6" width="12.8515625" style="0" customWidth="1"/>
    <col min="7" max="7" width="7.421875" style="18" customWidth="1"/>
    <col min="8" max="8" width="10.8515625" style="0" customWidth="1"/>
    <col min="10" max="10" width="11.421875" style="0" customWidth="1"/>
    <col min="12" max="12" width="10.421875" style="0" bestFit="1" customWidth="1"/>
    <col min="14" max="14" width="10.57421875" style="0" bestFit="1" customWidth="1"/>
    <col min="16" max="16" width="10.57421875" style="0" bestFit="1" customWidth="1"/>
    <col min="18" max="18" width="13.8515625" style="15" customWidth="1"/>
    <col min="19" max="19" width="10.28125" style="0" customWidth="1"/>
  </cols>
  <sheetData>
    <row r="1" spans="2:19" ht="117" customHeight="1" thickBot="1">
      <c r="B1" s="186" t="s">
        <v>84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1" t="s">
        <v>93</v>
      </c>
      <c r="Q1" s="183"/>
      <c r="R1" s="183"/>
      <c r="S1" s="98"/>
    </row>
    <row r="2" spans="1:18" ht="23.25" customHeight="1">
      <c r="A2" s="185" t="s">
        <v>77</v>
      </c>
      <c r="B2" s="180" t="s">
        <v>1</v>
      </c>
      <c r="C2" s="142" t="s">
        <v>20</v>
      </c>
      <c r="D2" s="140" t="s">
        <v>76</v>
      </c>
      <c r="E2" s="144" t="s">
        <v>24</v>
      </c>
      <c r="F2" s="145"/>
      <c r="G2" s="144" t="s">
        <v>25</v>
      </c>
      <c r="H2" s="145"/>
      <c r="I2" s="146" t="s">
        <v>26</v>
      </c>
      <c r="J2" s="147"/>
      <c r="K2" s="144" t="s">
        <v>27</v>
      </c>
      <c r="L2" s="145"/>
      <c r="M2" s="144" t="s">
        <v>28</v>
      </c>
      <c r="N2" s="145"/>
      <c r="O2" s="144" t="s">
        <v>29</v>
      </c>
      <c r="P2" s="145"/>
      <c r="Q2" s="150" t="s">
        <v>6</v>
      </c>
      <c r="R2" s="179"/>
    </row>
    <row r="3" spans="1:18" ht="42.75" customHeight="1">
      <c r="A3" s="185"/>
      <c r="B3" s="181"/>
      <c r="C3" s="182"/>
      <c r="D3" s="184"/>
      <c r="E3" s="19" t="s">
        <v>30</v>
      </c>
      <c r="F3" s="5" t="s">
        <v>31</v>
      </c>
      <c r="G3" s="19" t="s">
        <v>30</v>
      </c>
      <c r="H3" s="5" t="s">
        <v>31</v>
      </c>
      <c r="I3" s="7" t="s">
        <v>30</v>
      </c>
      <c r="J3" s="5" t="s">
        <v>31</v>
      </c>
      <c r="K3" s="19" t="s">
        <v>30</v>
      </c>
      <c r="L3" s="5" t="s">
        <v>31</v>
      </c>
      <c r="M3" s="19" t="s">
        <v>30</v>
      </c>
      <c r="N3" s="5" t="s">
        <v>31</v>
      </c>
      <c r="O3" s="19" t="s">
        <v>30</v>
      </c>
      <c r="P3" s="5" t="s">
        <v>31</v>
      </c>
      <c r="Q3" s="19" t="s">
        <v>30</v>
      </c>
      <c r="R3" s="31" t="s">
        <v>73</v>
      </c>
    </row>
    <row r="4" spans="1:18" s="42" customFormat="1" ht="30.75" customHeight="1">
      <c r="A4" s="89">
        <v>1</v>
      </c>
      <c r="B4" s="99" t="s">
        <v>2</v>
      </c>
      <c r="C4" s="106" t="s">
        <v>22</v>
      </c>
      <c r="D4" s="41">
        <v>201.321495</v>
      </c>
      <c r="E4" s="9">
        <v>124</v>
      </c>
      <c r="F4" s="97">
        <f>E4*D4</f>
        <v>24963.86538</v>
      </c>
      <c r="G4" s="9">
        <v>124</v>
      </c>
      <c r="H4" s="11">
        <f>G4*D4</f>
        <v>24963.86538</v>
      </c>
      <c r="I4" s="9">
        <v>120</v>
      </c>
      <c r="J4" s="125">
        <v>24158.57</v>
      </c>
      <c r="K4" s="126">
        <v>124</v>
      </c>
      <c r="L4" s="127">
        <f>K4*D4</f>
        <v>24963.86538</v>
      </c>
      <c r="M4" s="126">
        <v>120</v>
      </c>
      <c r="N4" s="127">
        <v>24158.57</v>
      </c>
      <c r="O4" s="126">
        <v>124</v>
      </c>
      <c r="P4" s="128">
        <f>O4*D4</f>
        <v>24963.86538</v>
      </c>
      <c r="Q4" s="126">
        <f>E4+G4+I4+K4+M4+O4</f>
        <v>736</v>
      </c>
      <c r="R4" s="129">
        <v>148172.62</v>
      </c>
    </row>
    <row r="5" spans="1:18" s="42" customFormat="1" ht="41.25" customHeight="1">
      <c r="A5" s="89">
        <v>2</v>
      </c>
      <c r="B5" s="100" t="s">
        <v>12</v>
      </c>
      <c r="C5" s="107" t="s">
        <v>23</v>
      </c>
      <c r="D5" s="41">
        <v>201.321495</v>
      </c>
      <c r="E5" s="9">
        <v>156</v>
      </c>
      <c r="F5" s="97">
        <f aca="true" t="shared" si="0" ref="F5:F18">E5*D5</f>
        <v>31406.15322</v>
      </c>
      <c r="G5" s="9">
        <v>162</v>
      </c>
      <c r="H5" s="11">
        <f aca="true" t="shared" si="1" ref="H5:H18">G5*D5</f>
        <v>32614.08219</v>
      </c>
      <c r="I5" s="9">
        <v>156</v>
      </c>
      <c r="J5" s="125">
        <f aca="true" t="shared" si="2" ref="J5:J19">I5*D5</f>
        <v>31406.15322</v>
      </c>
      <c r="K5" s="126">
        <v>156</v>
      </c>
      <c r="L5" s="130">
        <f aca="true" t="shared" si="3" ref="L5:L18">K5*D5</f>
        <v>31406.15322</v>
      </c>
      <c r="M5" s="126">
        <v>156</v>
      </c>
      <c r="N5" s="127">
        <f aca="true" t="shared" si="4" ref="N5:N18">M5*D5</f>
        <v>31406.15322</v>
      </c>
      <c r="O5" s="126">
        <v>162</v>
      </c>
      <c r="P5" s="128">
        <f aca="true" t="shared" si="5" ref="P5:P18">O5*D5</f>
        <v>32614.08219</v>
      </c>
      <c r="Q5" s="126">
        <f aca="true" t="shared" si="6" ref="Q5:Q18">E5+G5+I5+K5+M5+O5</f>
        <v>948</v>
      </c>
      <c r="R5" s="129">
        <v>190852.76</v>
      </c>
    </row>
    <row r="6" spans="1:18" s="42" customFormat="1" ht="30.75" customHeight="1">
      <c r="A6" s="89">
        <v>3</v>
      </c>
      <c r="B6" s="100" t="s">
        <v>59</v>
      </c>
      <c r="C6" s="107" t="s">
        <v>21</v>
      </c>
      <c r="D6" s="41">
        <v>201.321495</v>
      </c>
      <c r="E6" s="9">
        <v>52</v>
      </c>
      <c r="F6" s="97">
        <f t="shared" si="0"/>
        <v>10468.71774</v>
      </c>
      <c r="G6" s="9">
        <v>54</v>
      </c>
      <c r="H6" s="11">
        <f t="shared" si="1"/>
        <v>10871.36073</v>
      </c>
      <c r="I6" s="9">
        <v>52</v>
      </c>
      <c r="J6" s="125">
        <f t="shared" si="2"/>
        <v>10468.71774</v>
      </c>
      <c r="K6" s="126">
        <v>52</v>
      </c>
      <c r="L6" s="127">
        <f t="shared" si="3"/>
        <v>10468.71774</v>
      </c>
      <c r="M6" s="126">
        <v>52</v>
      </c>
      <c r="N6" s="127">
        <f t="shared" si="4"/>
        <v>10468.71774</v>
      </c>
      <c r="O6" s="126">
        <v>54</v>
      </c>
      <c r="P6" s="128">
        <f t="shared" si="5"/>
        <v>10871.36073</v>
      </c>
      <c r="Q6" s="126">
        <f t="shared" si="6"/>
        <v>316</v>
      </c>
      <c r="R6" s="105">
        <f aca="true" t="shared" si="7" ref="R6:R12">F6+H6+J6+L6+N6+P6</f>
        <v>63617.59242</v>
      </c>
    </row>
    <row r="7" spans="1:18" s="42" customFormat="1" ht="29.25" customHeight="1">
      <c r="A7" s="89">
        <v>4</v>
      </c>
      <c r="B7" s="100" t="s">
        <v>7</v>
      </c>
      <c r="C7" s="107" t="s">
        <v>23</v>
      </c>
      <c r="D7" s="41">
        <v>201.321495</v>
      </c>
      <c r="E7" s="9">
        <v>176</v>
      </c>
      <c r="F7" s="97">
        <f t="shared" si="0"/>
        <v>35432.58312</v>
      </c>
      <c r="G7" s="9">
        <v>178</v>
      </c>
      <c r="H7" s="11">
        <f t="shared" si="1"/>
        <v>35835.22611</v>
      </c>
      <c r="I7" s="9">
        <v>172</v>
      </c>
      <c r="J7" s="125">
        <f t="shared" si="2"/>
        <v>34627.29714</v>
      </c>
      <c r="K7" s="126">
        <v>176</v>
      </c>
      <c r="L7" s="127">
        <f t="shared" si="3"/>
        <v>35432.58312</v>
      </c>
      <c r="M7" s="126">
        <v>172</v>
      </c>
      <c r="N7" s="127">
        <f t="shared" si="4"/>
        <v>34627.29714</v>
      </c>
      <c r="O7" s="126">
        <v>178</v>
      </c>
      <c r="P7" s="128">
        <v>35835.22</v>
      </c>
      <c r="Q7" s="126">
        <f t="shared" si="6"/>
        <v>1052</v>
      </c>
      <c r="R7" s="129">
        <v>211790.21</v>
      </c>
    </row>
    <row r="8" spans="1:18" s="42" customFormat="1" ht="30.75" customHeight="1">
      <c r="A8" s="89">
        <v>5</v>
      </c>
      <c r="B8" s="100" t="s">
        <v>10</v>
      </c>
      <c r="C8" s="107" t="s">
        <v>55</v>
      </c>
      <c r="D8" s="41">
        <v>201.321495</v>
      </c>
      <c r="E8" s="9">
        <v>104</v>
      </c>
      <c r="F8" s="97">
        <f t="shared" si="0"/>
        <v>20937.43548</v>
      </c>
      <c r="G8" s="9">
        <v>108</v>
      </c>
      <c r="H8" s="11">
        <f t="shared" si="1"/>
        <v>21742.72146</v>
      </c>
      <c r="I8" s="9">
        <v>104</v>
      </c>
      <c r="J8" s="125">
        <f t="shared" si="2"/>
        <v>20937.43548</v>
      </c>
      <c r="K8" s="126">
        <v>104</v>
      </c>
      <c r="L8" s="127">
        <f t="shared" si="3"/>
        <v>20937.43548</v>
      </c>
      <c r="M8" s="126">
        <v>104</v>
      </c>
      <c r="N8" s="127">
        <f t="shared" si="4"/>
        <v>20937.43548</v>
      </c>
      <c r="O8" s="126">
        <v>108</v>
      </c>
      <c r="P8" s="128">
        <f t="shared" si="5"/>
        <v>21742.72146</v>
      </c>
      <c r="Q8" s="126">
        <f t="shared" si="6"/>
        <v>632</v>
      </c>
      <c r="R8" s="105">
        <f t="shared" si="7"/>
        <v>127235.18484</v>
      </c>
    </row>
    <row r="9" spans="1:18" s="42" customFormat="1" ht="30.75" customHeight="1">
      <c r="A9" s="89">
        <v>6</v>
      </c>
      <c r="B9" s="100" t="s">
        <v>11</v>
      </c>
      <c r="C9" s="106" t="s">
        <v>74</v>
      </c>
      <c r="D9" s="41">
        <v>201.321495</v>
      </c>
      <c r="E9" s="9">
        <v>62</v>
      </c>
      <c r="F9" s="97">
        <f t="shared" si="0"/>
        <v>12481.93269</v>
      </c>
      <c r="G9" s="9">
        <v>62</v>
      </c>
      <c r="H9" s="11">
        <f t="shared" si="1"/>
        <v>12481.93269</v>
      </c>
      <c r="I9" s="9">
        <v>60</v>
      </c>
      <c r="J9" s="125">
        <f t="shared" si="2"/>
        <v>12079.2897</v>
      </c>
      <c r="K9" s="126">
        <v>62</v>
      </c>
      <c r="L9" s="127">
        <f t="shared" si="3"/>
        <v>12481.93269</v>
      </c>
      <c r="M9" s="126">
        <v>60</v>
      </c>
      <c r="N9" s="127">
        <f t="shared" si="4"/>
        <v>12079.2897</v>
      </c>
      <c r="O9" s="126">
        <v>62</v>
      </c>
      <c r="P9" s="128">
        <f t="shared" si="5"/>
        <v>12481.93269</v>
      </c>
      <c r="Q9" s="126">
        <f t="shared" si="6"/>
        <v>368</v>
      </c>
      <c r="R9" s="105">
        <f t="shared" si="7"/>
        <v>74086.31016</v>
      </c>
    </row>
    <row r="10" spans="1:18" s="42" customFormat="1" ht="30.75" customHeight="1">
      <c r="A10" s="89">
        <v>7</v>
      </c>
      <c r="B10" s="100" t="s">
        <v>3</v>
      </c>
      <c r="C10" s="107" t="s">
        <v>36</v>
      </c>
      <c r="D10" s="41">
        <v>201.321495</v>
      </c>
      <c r="E10" s="9">
        <v>52</v>
      </c>
      <c r="F10" s="97">
        <f t="shared" si="0"/>
        <v>10468.71774</v>
      </c>
      <c r="G10" s="9">
        <v>54</v>
      </c>
      <c r="H10" s="11">
        <f t="shared" si="1"/>
        <v>10871.36073</v>
      </c>
      <c r="I10" s="9">
        <v>52</v>
      </c>
      <c r="J10" s="125">
        <f t="shared" si="2"/>
        <v>10468.71774</v>
      </c>
      <c r="K10" s="126">
        <v>52</v>
      </c>
      <c r="L10" s="127">
        <f t="shared" si="3"/>
        <v>10468.71774</v>
      </c>
      <c r="M10" s="126">
        <v>52</v>
      </c>
      <c r="N10" s="127">
        <f t="shared" si="4"/>
        <v>10468.71774</v>
      </c>
      <c r="O10" s="126">
        <v>54</v>
      </c>
      <c r="P10" s="128">
        <f t="shared" si="5"/>
        <v>10871.36073</v>
      </c>
      <c r="Q10" s="126">
        <f t="shared" si="6"/>
        <v>316</v>
      </c>
      <c r="R10" s="105">
        <f t="shared" si="7"/>
        <v>63617.59242</v>
      </c>
    </row>
    <row r="11" spans="1:18" s="42" customFormat="1" ht="48" customHeight="1">
      <c r="A11" s="89">
        <v>8</v>
      </c>
      <c r="B11" s="100" t="s">
        <v>56</v>
      </c>
      <c r="C11" s="107" t="s">
        <v>21</v>
      </c>
      <c r="D11" s="41">
        <v>201.321495</v>
      </c>
      <c r="E11" s="9">
        <v>124</v>
      </c>
      <c r="F11" s="97">
        <f t="shared" si="0"/>
        <v>24963.86538</v>
      </c>
      <c r="G11" s="9">
        <v>124</v>
      </c>
      <c r="H11" s="11">
        <f t="shared" si="1"/>
        <v>24963.86538</v>
      </c>
      <c r="I11" s="9">
        <v>120</v>
      </c>
      <c r="J11" s="125">
        <v>24158.57</v>
      </c>
      <c r="K11" s="126">
        <v>124</v>
      </c>
      <c r="L11" s="127">
        <f t="shared" si="3"/>
        <v>24963.86538</v>
      </c>
      <c r="M11" s="126">
        <v>120</v>
      </c>
      <c r="N11" s="127">
        <v>24158.57</v>
      </c>
      <c r="O11" s="126">
        <v>124</v>
      </c>
      <c r="P11" s="128">
        <f t="shared" si="5"/>
        <v>24963.86538</v>
      </c>
      <c r="Q11" s="126">
        <f t="shared" si="6"/>
        <v>736</v>
      </c>
      <c r="R11" s="129">
        <v>148172.62</v>
      </c>
    </row>
    <row r="12" spans="1:18" s="42" customFormat="1" ht="42.75" customHeight="1">
      <c r="A12" s="89">
        <v>9</v>
      </c>
      <c r="B12" s="100" t="s">
        <v>35</v>
      </c>
      <c r="C12" s="107" t="s">
        <v>36</v>
      </c>
      <c r="D12" s="41">
        <v>201.321495</v>
      </c>
      <c r="E12" s="9">
        <v>52</v>
      </c>
      <c r="F12" s="97">
        <f t="shared" si="0"/>
        <v>10468.71774</v>
      </c>
      <c r="G12" s="9">
        <v>54</v>
      </c>
      <c r="H12" s="11">
        <f t="shared" si="1"/>
        <v>10871.36073</v>
      </c>
      <c r="I12" s="9">
        <v>52</v>
      </c>
      <c r="J12" s="125">
        <f t="shared" si="2"/>
        <v>10468.71774</v>
      </c>
      <c r="K12" s="126">
        <v>52</v>
      </c>
      <c r="L12" s="127">
        <f t="shared" si="3"/>
        <v>10468.71774</v>
      </c>
      <c r="M12" s="126">
        <v>52</v>
      </c>
      <c r="N12" s="127">
        <f t="shared" si="4"/>
        <v>10468.71774</v>
      </c>
      <c r="O12" s="126">
        <v>54</v>
      </c>
      <c r="P12" s="128">
        <f t="shared" si="5"/>
        <v>10871.36073</v>
      </c>
      <c r="Q12" s="126">
        <f t="shared" si="6"/>
        <v>316</v>
      </c>
      <c r="R12" s="105">
        <f t="shared" si="7"/>
        <v>63617.59242</v>
      </c>
    </row>
    <row r="13" spans="1:18" s="42" customFormat="1" ht="40.5" customHeight="1">
      <c r="A13" s="89">
        <v>10</v>
      </c>
      <c r="B13" s="100" t="s">
        <v>57</v>
      </c>
      <c r="C13" s="107" t="s">
        <v>55</v>
      </c>
      <c r="D13" s="41">
        <v>201.321495</v>
      </c>
      <c r="E13" s="9">
        <v>124</v>
      </c>
      <c r="F13" s="97">
        <f t="shared" si="0"/>
        <v>24963.86538</v>
      </c>
      <c r="G13" s="9">
        <v>124</v>
      </c>
      <c r="H13" s="11">
        <f t="shared" si="1"/>
        <v>24963.86538</v>
      </c>
      <c r="I13" s="9">
        <v>120</v>
      </c>
      <c r="J13" s="125">
        <v>24158.57</v>
      </c>
      <c r="K13" s="126">
        <v>124</v>
      </c>
      <c r="L13" s="127">
        <f t="shared" si="3"/>
        <v>24963.86538</v>
      </c>
      <c r="M13" s="126">
        <v>120</v>
      </c>
      <c r="N13" s="127">
        <v>24158.57</v>
      </c>
      <c r="O13" s="126">
        <v>124</v>
      </c>
      <c r="P13" s="128">
        <f t="shared" si="5"/>
        <v>24963.86538</v>
      </c>
      <c r="Q13" s="126">
        <f t="shared" si="6"/>
        <v>736</v>
      </c>
      <c r="R13" s="129">
        <v>148172.62</v>
      </c>
    </row>
    <row r="14" spans="1:18" s="42" customFormat="1" ht="27" customHeight="1">
      <c r="A14" s="89">
        <v>11</v>
      </c>
      <c r="B14" s="100" t="s">
        <v>4</v>
      </c>
      <c r="C14" s="106" t="s">
        <v>22</v>
      </c>
      <c r="D14" s="41">
        <v>201.321495</v>
      </c>
      <c r="E14" s="9">
        <v>156</v>
      </c>
      <c r="F14" s="97">
        <f t="shared" si="0"/>
        <v>31406.15322</v>
      </c>
      <c r="G14" s="9">
        <v>162</v>
      </c>
      <c r="H14" s="11">
        <f t="shared" si="1"/>
        <v>32614.08219</v>
      </c>
      <c r="I14" s="9">
        <v>156</v>
      </c>
      <c r="J14" s="125">
        <f t="shared" si="2"/>
        <v>31406.15322</v>
      </c>
      <c r="K14" s="126">
        <v>156</v>
      </c>
      <c r="L14" s="127">
        <f t="shared" si="3"/>
        <v>31406.15322</v>
      </c>
      <c r="M14" s="126">
        <v>104</v>
      </c>
      <c r="N14" s="127">
        <f t="shared" si="4"/>
        <v>20937.43548</v>
      </c>
      <c r="O14" s="126">
        <v>108</v>
      </c>
      <c r="P14" s="128">
        <f t="shared" si="5"/>
        <v>21742.72146</v>
      </c>
      <c r="Q14" s="126">
        <f t="shared" si="6"/>
        <v>842</v>
      </c>
      <c r="R14" s="129">
        <v>169512.69</v>
      </c>
    </row>
    <row r="15" spans="1:18" s="42" customFormat="1" ht="29.25" customHeight="1">
      <c r="A15" s="89">
        <v>12</v>
      </c>
      <c r="B15" s="100" t="s">
        <v>5</v>
      </c>
      <c r="C15" s="106" t="s">
        <v>74</v>
      </c>
      <c r="D15" s="41">
        <v>201.321495</v>
      </c>
      <c r="E15" s="9">
        <v>62</v>
      </c>
      <c r="F15" s="97">
        <f t="shared" si="0"/>
        <v>12481.93269</v>
      </c>
      <c r="G15" s="9">
        <v>62</v>
      </c>
      <c r="H15" s="11">
        <f t="shared" si="1"/>
        <v>12481.93269</v>
      </c>
      <c r="I15" s="9">
        <v>60</v>
      </c>
      <c r="J15" s="125">
        <f t="shared" si="2"/>
        <v>12079.2897</v>
      </c>
      <c r="K15" s="126">
        <v>62</v>
      </c>
      <c r="L15" s="127">
        <f t="shared" si="3"/>
        <v>12481.93269</v>
      </c>
      <c r="M15" s="126">
        <v>60</v>
      </c>
      <c r="N15" s="127">
        <f t="shared" si="4"/>
        <v>12079.2897</v>
      </c>
      <c r="O15" s="126">
        <v>62</v>
      </c>
      <c r="P15" s="128">
        <f t="shared" si="5"/>
        <v>12481.93269</v>
      </c>
      <c r="Q15" s="126">
        <f t="shared" si="6"/>
        <v>368</v>
      </c>
      <c r="R15" s="129">
        <v>74086.3</v>
      </c>
    </row>
    <row r="16" spans="1:18" s="42" customFormat="1" ht="41.25" customHeight="1">
      <c r="A16" s="89">
        <v>13</v>
      </c>
      <c r="B16" s="100" t="s">
        <v>58</v>
      </c>
      <c r="C16" s="107" t="s">
        <v>55</v>
      </c>
      <c r="D16" s="41">
        <v>201.321495</v>
      </c>
      <c r="E16" s="9">
        <v>124</v>
      </c>
      <c r="F16" s="97">
        <f t="shared" si="0"/>
        <v>24963.86538</v>
      </c>
      <c r="G16" s="9">
        <v>124</v>
      </c>
      <c r="H16" s="11">
        <f t="shared" si="1"/>
        <v>24963.86538</v>
      </c>
      <c r="I16" s="9">
        <v>120</v>
      </c>
      <c r="J16" s="125">
        <v>24158.57</v>
      </c>
      <c r="K16" s="126">
        <v>124</v>
      </c>
      <c r="L16" s="127">
        <f t="shared" si="3"/>
        <v>24963.86538</v>
      </c>
      <c r="M16" s="126">
        <v>120</v>
      </c>
      <c r="N16" s="127">
        <v>24158.57</v>
      </c>
      <c r="O16" s="126">
        <v>124</v>
      </c>
      <c r="P16" s="128">
        <f t="shared" si="5"/>
        <v>24963.86538</v>
      </c>
      <c r="Q16" s="126">
        <f t="shared" si="6"/>
        <v>736</v>
      </c>
      <c r="R16" s="129">
        <v>148172.62</v>
      </c>
    </row>
    <row r="17" spans="1:18" s="42" customFormat="1" ht="31.5" customHeight="1">
      <c r="A17" s="89">
        <v>14</v>
      </c>
      <c r="B17" s="101" t="s">
        <v>8</v>
      </c>
      <c r="C17" s="107" t="s">
        <v>36</v>
      </c>
      <c r="D17" s="41">
        <v>201.321495</v>
      </c>
      <c r="E17" s="9">
        <v>192</v>
      </c>
      <c r="F17" s="97">
        <f t="shared" si="0"/>
        <v>38653.72704</v>
      </c>
      <c r="G17" s="9">
        <v>208</v>
      </c>
      <c r="H17" s="11">
        <f t="shared" si="1"/>
        <v>41874.87096</v>
      </c>
      <c r="I17" s="9">
        <v>192</v>
      </c>
      <c r="J17" s="125">
        <f t="shared" si="2"/>
        <v>38653.72704</v>
      </c>
      <c r="K17" s="126">
        <v>200</v>
      </c>
      <c r="L17" s="127">
        <f t="shared" si="3"/>
        <v>40264.299</v>
      </c>
      <c r="M17" s="126">
        <v>0</v>
      </c>
      <c r="N17" s="127">
        <f t="shared" si="4"/>
        <v>0</v>
      </c>
      <c r="O17" s="126">
        <v>0</v>
      </c>
      <c r="P17" s="128">
        <f t="shared" si="5"/>
        <v>0</v>
      </c>
      <c r="Q17" s="126">
        <f t="shared" si="6"/>
        <v>792</v>
      </c>
      <c r="R17" s="129">
        <v>159446.63</v>
      </c>
    </row>
    <row r="18" spans="1:18" s="42" customFormat="1" ht="26.25" customHeight="1">
      <c r="A18" s="89">
        <v>15</v>
      </c>
      <c r="B18" s="101" t="s">
        <v>9</v>
      </c>
      <c r="C18" s="108" t="s">
        <v>21</v>
      </c>
      <c r="D18" s="41">
        <v>201.321495</v>
      </c>
      <c r="E18" s="9">
        <v>192</v>
      </c>
      <c r="F18" s="97">
        <f t="shared" si="0"/>
        <v>38653.72704</v>
      </c>
      <c r="G18" s="9">
        <v>208</v>
      </c>
      <c r="H18" s="11">
        <f t="shared" si="1"/>
        <v>41874.87096</v>
      </c>
      <c r="I18" s="9">
        <v>192</v>
      </c>
      <c r="J18" s="125">
        <f t="shared" si="2"/>
        <v>38653.72704</v>
      </c>
      <c r="K18" s="126">
        <v>200</v>
      </c>
      <c r="L18" s="127">
        <f t="shared" si="3"/>
        <v>40264.299</v>
      </c>
      <c r="M18" s="126">
        <v>0</v>
      </c>
      <c r="N18" s="127">
        <f t="shared" si="4"/>
        <v>0</v>
      </c>
      <c r="O18" s="126">
        <v>0</v>
      </c>
      <c r="P18" s="128">
        <f t="shared" si="5"/>
        <v>0</v>
      </c>
      <c r="Q18" s="126">
        <f t="shared" si="6"/>
        <v>792</v>
      </c>
      <c r="R18" s="129">
        <v>159446.63</v>
      </c>
    </row>
    <row r="19" spans="1:18" ht="15.75" customHeight="1" hidden="1">
      <c r="A19" s="88"/>
      <c r="B19" s="102"/>
      <c r="C19" s="20"/>
      <c r="D19" s="20"/>
      <c r="E19" s="20"/>
      <c r="F19" s="20"/>
      <c r="G19" s="9"/>
      <c r="H19" s="11"/>
      <c r="I19" s="9"/>
      <c r="J19" s="35">
        <f t="shared" si="2"/>
        <v>0</v>
      </c>
      <c r="K19" s="9"/>
      <c r="L19" s="11"/>
      <c r="M19" s="9"/>
      <c r="N19" s="11"/>
      <c r="O19" s="9"/>
      <c r="P19" s="20"/>
      <c r="Q19" s="9"/>
      <c r="R19" s="32">
        <f>F19+H19+J19+L19+N19+P19</f>
        <v>0</v>
      </c>
    </row>
    <row r="20" spans="1:18" s="15" customFormat="1" ht="27.75" customHeight="1" thickBot="1">
      <c r="A20" s="90"/>
      <c r="B20" s="103" t="s">
        <v>6</v>
      </c>
      <c r="C20" s="34"/>
      <c r="D20" s="34"/>
      <c r="E20" s="16">
        <f aca="true" t="shared" si="8" ref="E20:Q20">SUM(E4:E19)</f>
        <v>1752</v>
      </c>
      <c r="F20" s="17">
        <v>352715.28</v>
      </c>
      <c r="G20" s="16">
        <f t="shared" si="8"/>
        <v>1808</v>
      </c>
      <c r="H20" s="17">
        <v>363989.27</v>
      </c>
      <c r="I20" s="16">
        <f t="shared" si="8"/>
        <v>1728</v>
      </c>
      <c r="J20" s="17">
        <v>347883.52</v>
      </c>
      <c r="K20" s="16">
        <f t="shared" si="8"/>
        <v>1768</v>
      </c>
      <c r="L20" s="17">
        <v>355936.42</v>
      </c>
      <c r="M20" s="16">
        <f t="shared" si="8"/>
        <v>1292</v>
      </c>
      <c r="N20" s="17">
        <v>260107.35</v>
      </c>
      <c r="O20" s="16">
        <f t="shared" si="8"/>
        <v>1338</v>
      </c>
      <c r="P20" s="17">
        <v>269368.16</v>
      </c>
      <c r="Q20" s="16">
        <f t="shared" si="8"/>
        <v>9686</v>
      </c>
      <c r="R20" s="32">
        <f>F20+H20+J20+L20+N20+P20</f>
        <v>1950000</v>
      </c>
    </row>
    <row r="21" spans="9:18" ht="26.25" customHeight="1">
      <c r="I21" s="44"/>
      <c r="J21" s="45"/>
      <c r="K21" s="43"/>
      <c r="L21" s="46"/>
      <c r="M21" s="43"/>
      <c r="N21" s="47"/>
      <c r="O21" s="43"/>
      <c r="P21" s="48"/>
      <c r="Q21" s="43"/>
      <c r="R21" s="49"/>
    </row>
    <row r="22" spans="2:18" ht="20.25" customHeight="1">
      <c r="B22" s="187" t="s">
        <v>88</v>
      </c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</row>
    <row r="23" spans="2:19" ht="15">
      <c r="B23" s="52"/>
      <c r="S23" s="53"/>
    </row>
    <row r="24" ht="12.75">
      <c r="B24" s="52"/>
    </row>
  </sheetData>
  <sheetProtection/>
  <mergeCells count="14">
    <mergeCell ref="A2:A3"/>
    <mergeCell ref="B1:O1"/>
    <mergeCell ref="B22:R22"/>
    <mergeCell ref="G2:H2"/>
    <mergeCell ref="I2:J2"/>
    <mergeCell ref="K2:L2"/>
    <mergeCell ref="M2:N2"/>
    <mergeCell ref="O2:P2"/>
    <mergeCell ref="Q2:R2"/>
    <mergeCell ref="B2:B3"/>
    <mergeCell ref="C2:C3"/>
    <mergeCell ref="E2:F2"/>
    <mergeCell ref="P1:R1"/>
    <mergeCell ref="D2:D3"/>
  </mergeCells>
  <printOptions/>
  <pageMargins left="0.35433070866141736" right="0.35433070866141736" top="0.1968503937007874" bottom="0.1968503937007874" header="0.5118110236220472" footer="0.5118110236220472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2022-08-01T12:34:16Z</cp:lastPrinted>
  <dcterms:created xsi:type="dcterms:W3CDTF">1996-10-08T23:32:33Z</dcterms:created>
  <dcterms:modified xsi:type="dcterms:W3CDTF">2022-08-01T12:42:46Z</dcterms:modified>
  <cp:category/>
  <cp:version/>
  <cp:contentType/>
  <cp:contentStatus/>
</cp:coreProperties>
</file>