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945" activeTab="0"/>
  </bookViews>
  <sheets>
    <sheet name="  ФінПлан   2022 рік" sheetId="1" r:id="rId1"/>
  </sheets>
  <definedNames>
    <definedName name="_xlnm.Print_Area" localSheetId="0">'  ФінПлан   2022 рік'!$A$1:$L$340</definedName>
  </definedNames>
  <calcPr fullCalcOnLoad="1"/>
</workbook>
</file>

<file path=xl/sharedStrings.xml><?xml version="1.0" encoding="utf-8"?>
<sst xmlns="http://schemas.openxmlformats.org/spreadsheetml/2006/main" count="627" uniqueCount="550">
  <si>
    <t>ЗАТВЕРДЖЕНО</t>
  </si>
  <si>
    <t>"ПОГОДЖЕНО"</t>
  </si>
  <si>
    <t>"____" _______________ 20___ р.</t>
  </si>
  <si>
    <t>Проект</t>
  </si>
  <si>
    <t>Х</t>
  </si>
  <si>
    <t>Уточнений</t>
  </si>
  <si>
    <t>Зміни</t>
  </si>
  <si>
    <t>зробити позначку "Х"</t>
  </si>
  <si>
    <t>Рік</t>
  </si>
  <si>
    <t>Коди</t>
  </si>
  <si>
    <t>Назва підприємства</t>
  </si>
  <si>
    <t>за ЄДРПОУ</t>
  </si>
  <si>
    <t>Організаційно-правова форма</t>
  </si>
  <si>
    <t>за КОПФГ</t>
  </si>
  <si>
    <t>Територія</t>
  </si>
  <si>
    <t>за КОАТУУ</t>
  </si>
  <si>
    <t>Орган державного управління</t>
  </si>
  <si>
    <t>за СПОДУ</t>
  </si>
  <si>
    <t>Галузь</t>
  </si>
  <si>
    <t>за ЗКГНГ</t>
  </si>
  <si>
    <t>Вид економічної діяльності</t>
  </si>
  <si>
    <t>за КВЕД</t>
  </si>
  <si>
    <t>Одиниця виміру</t>
  </si>
  <si>
    <t>тис. гривень</t>
  </si>
  <si>
    <t>Форма власності</t>
  </si>
  <si>
    <t>Середньооблікова кількість штатних працівників</t>
  </si>
  <si>
    <t>Стандарти звітності П(с)БОУ</t>
  </si>
  <si>
    <t>Місцезнаходження</t>
  </si>
  <si>
    <t>Стандарти звітності МСФЗ</t>
  </si>
  <si>
    <t>Телефон</t>
  </si>
  <si>
    <t>Прізвище та ініціали керівника</t>
  </si>
  <si>
    <t>тис. грн.</t>
  </si>
  <si>
    <t>Найменування показника</t>
  </si>
  <si>
    <t xml:space="preserve">Код рядка </t>
  </si>
  <si>
    <t xml:space="preserve">У тому числі за кварталами </t>
  </si>
  <si>
    <t>Пояснення та обґрунтування до запланованого рівня доходів/витрат</t>
  </si>
  <si>
    <t xml:space="preserve">І  </t>
  </si>
  <si>
    <t xml:space="preserve">ІІ  </t>
  </si>
  <si>
    <t xml:space="preserve">ІІІ  </t>
  </si>
  <si>
    <t xml:space="preserve">ІV </t>
  </si>
  <si>
    <t>I. Формування фінансових результатів</t>
  </si>
  <si>
    <t>Доходи</t>
  </si>
  <si>
    <t>дохід від операційної оренди активів</t>
  </si>
  <si>
    <t>дохід від реалізації необоротних активів</t>
  </si>
  <si>
    <t>Медикаменти та перев'язувальні матеріали</t>
  </si>
  <si>
    <t>Продукти харчування</t>
  </si>
  <si>
    <t>Витрати на комунальних послуг та енергоносіїв, у т.ч.:</t>
  </si>
  <si>
    <t xml:space="preserve">Інші виплати населенню </t>
  </si>
  <si>
    <t>Усього доходів</t>
  </si>
  <si>
    <t>Усього видатків</t>
  </si>
  <si>
    <t>Фінансовий результат</t>
  </si>
  <si>
    <t>IІ. Розрахунки з бюджетом</t>
  </si>
  <si>
    <t>Сплата податків та зборів до Державного бюджету України (податкові платежі)</t>
  </si>
  <si>
    <t>Сплата податків та зборів до місцевих бюджетів (податкові платежі)</t>
  </si>
  <si>
    <t>Інші податки, збори та платежі на користь держави</t>
  </si>
  <si>
    <t>Податкова заборгованість</t>
  </si>
  <si>
    <t>III.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</si>
  <si>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</si>
  <si>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</si>
  <si>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 т.ч.: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</si>
  <si>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</si>
  <si>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</si>
  <si>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</si>
  <si>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</si>
  <si>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</si>
  <si>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</si>
  <si>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Доходи від фінансової діяльності за зобов’язаннями, у т. ч.:</t>
  </si>
  <si>
    <t>кредити</t>
  </si>
  <si>
    <t>позики</t>
  </si>
  <si>
    <t>депозити</t>
  </si>
  <si>
    <t>Інші надходження</t>
  </si>
  <si>
    <t>Витрати від фінансової діяльності за зобов’язаннями, у т. ч.:</t>
  </si>
  <si>
    <t>Валова рентабельність</t>
  </si>
  <si>
    <t>Коефіцієнт відношення капітальних інвестицій до амортизації</t>
  </si>
  <si>
    <t>Коефіцієнт зносу основних засобів</t>
  </si>
  <si>
    <t>Необоротні активи</t>
  </si>
  <si>
    <t>Оборотні активи</t>
  </si>
  <si>
    <t>Усього активи</t>
  </si>
  <si>
    <t>Дебіторська заборгованість</t>
  </si>
  <si>
    <t>Кредиторська заборгованість</t>
  </si>
  <si>
    <t>Керівник</t>
  </si>
  <si>
    <t>Лікарі</t>
  </si>
  <si>
    <t>Адміністративно-управлінський персонал</t>
  </si>
  <si>
    <t>Середній медичний персонал</t>
  </si>
  <si>
    <t>Молодший медичний персонал</t>
  </si>
  <si>
    <t>Інший персонал</t>
  </si>
  <si>
    <t>Фонд оплати праці, у т.ч.:</t>
  </si>
  <si>
    <t>Заборгованість за заробітною платою, у т.ч.:</t>
  </si>
  <si>
    <t>Інші доходи, у т.ч.:</t>
  </si>
  <si>
    <t>Заробітна плата</t>
  </si>
  <si>
    <t>Нарахування на оплату праці</t>
  </si>
  <si>
    <t xml:space="preserve">Доходи за Договором з Національною службою здоров'я України </t>
  </si>
  <si>
    <t>дохід (виручка) від реалізації продукції (товарів, робіт, послуг)</t>
  </si>
  <si>
    <t>паливно-мастильні матеріали, автозапчастини</t>
  </si>
  <si>
    <t>поточний ремонт приміщень</t>
  </si>
  <si>
    <t>господарські товари та інвентар</t>
  </si>
  <si>
    <t>Видатки на відрядження</t>
  </si>
  <si>
    <t>Виплата пенсій і допомог</t>
  </si>
  <si>
    <t>Видатки, в т.ч.:</t>
  </si>
  <si>
    <t>1060.1</t>
  </si>
  <si>
    <t>1110.1</t>
  </si>
  <si>
    <t>1110.2</t>
  </si>
  <si>
    <t>Гранти від міжнародних організацій</t>
  </si>
  <si>
    <t>Заступники керівника</t>
  </si>
  <si>
    <t>Заступника керівника</t>
  </si>
  <si>
    <t>канцелярські товари, офісне приладдя та устаткування, бланки</t>
  </si>
  <si>
    <t>інше</t>
  </si>
  <si>
    <t>Номер рядка</t>
  </si>
  <si>
    <t>витратні матеріали, апаратура (маловартісна)</t>
  </si>
  <si>
    <t>витрати на теплопостачання</t>
  </si>
  <si>
    <t>витрати на водопостачання та водовідведення</t>
  </si>
  <si>
    <t>витрати на електроенергії</t>
  </si>
  <si>
    <t>витрати на природного газу</t>
  </si>
  <si>
    <t>ІV. Вартість основних засобів (балансова вартість)</t>
  </si>
  <si>
    <t>V. Фінансова діяльність підприємства</t>
  </si>
  <si>
    <t>VІ. Коефіцієнтний аналіз</t>
  </si>
  <si>
    <t>Коефіцієнт відношення капітальних інвестицій до чистого доходу від реалізації  продукції (товарів, робіт, послуг)</t>
  </si>
  <si>
    <t>VІІ. Звіт про фінансовий стан</t>
  </si>
  <si>
    <t>VІII. Дані про персонал та оплата праці</t>
  </si>
  <si>
    <t>Середня кількість працівників (штатних працівників, зовнішніх сумісників та працівників, що працюють за цивільно-правовими договорами), у т.ч.:</t>
  </si>
  <si>
    <t>Дохід з місцевого бюджету, в т.ч.:</t>
  </si>
  <si>
    <t xml:space="preserve">            відшкодування вартості комунальних послуг</t>
  </si>
  <si>
    <t>1040.1</t>
  </si>
  <si>
    <t xml:space="preserve">            капітальні видатки</t>
  </si>
  <si>
    <t>1040.2</t>
  </si>
  <si>
    <t xml:space="preserve">            інші програми</t>
  </si>
  <si>
    <t>1040.3</t>
  </si>
  <si>
    <t>Дохід з місцевого бюджету за діючими міськими цільовими програмами</t>
  </si>
  <si>
    <t>1060.2</t>
  </si>
  <si>
    <t>1060.3</t>
  </si>
  <si>
    <t>1060.4</t>
  </si>
  <si>
    <t>інші джерела власних надходжень</t>
  </si>
  <si>
    <t>1060.5</t>
  </si>
  <si>
    <t>1060.6</t>
  </si>
  <si>
    <t>виконання інвестиційних проектів в рамках здійснення заходів щодо соціально-економічного розвитку окремих територій</t>
  </si>
  <si>
    <t xml:space="preserve">Медичної субвенції </t>
  </si>
  <si>
    <t>Предмети, матеріали, обладнання та інвентар</t>
  </si>
  <si>
    <t>Оплата послуг (крім комунальних)</t>
  </si>
  <si>
    <t>Інші  видатки</t>
  </si>
  <si>
    <t xml:space="preserve">Видатки за Договорами НСЗУ </t>
  </si>
  <si>
    <t>1110.3</t>
  </si>
  <si>
    <t>1110.4</t>
  </si>
  <si>
    <t>1110.5</t>
  </si>
  <si>
    <t>1110.6</t>
  </si>
  <si>
    <t>1110.7</t>
  </si>
  <si>
    <t>1110.8</t>
  </si>
  <si>
    <t>1110.9</t>
  </si>
  <si>
    <t>1110.10</t>
  </si>
  <si>
    <t>витрати на оплату інших енергоносіїв та інших комунальних послуг</t>
  </si>
  <si>
    <t>Резервний фонд (не менше 5% від сукупного доходу підприємства)</t>
  </si>
  <si>
    <t>3030.1</t>
  </si>
  <si>
    <t>3030.2</t>
  </si>
  <si>
    <t>3030.3</t>
  </si>
  <si>
    <t>3030.4</t>
  </si>
  <si>
    <t>3030.5</t>
  </si>
  <si>
    <t>3030.6</t>
  </si>
  <si>
    <t>5010.1</t>
  </si>
  <si>
    <t>5010.2</t>
  </si>
  <si>
    <t>5010.3</t>
  </si>
  <si>
    <t>5030.1</t>
  </si>
  <si>
    <t>5030.2</t>
  </si>
  <si>
    <t>5030.3</t>
  </si>
  <si>
    <t>Інші витрати</t>
  </si>
  <si>
    <t>8010.1</t>
  </si>
  <si>
    <t>8010.2</t>
  </si>
  <si>
    <t>8010.3</t>
  </si>
  <si>
    <t>8010.4</t>
  </si>
  <si>
    <t>8010.5</t>
  </si>
  <si>
    <t>8010.6</t>
  </si>
  <si>
    <t>8010.7</t>
  </si>
  <si>
    <t>8020.1</t>
  </si>
  <si>
    <t>8020.2</t>
  </si>
  <si>
    <t>8020.3</t>
  </si>
  <si>
    <t>8020.4</t>
  </si>
  <si>
    <t>8020.5</t>
  </si>
  <si>
    <t>8020.6</t>
  </si>
  <si>
    <t>8020.7</t>
  </si>
  <si>
    <t>8030.1</t>
  </si>
  <si>
    <t>8030.2</t>
  </si>
  <si>
    <t>8030.3</t>
  </si>
  <si>
    <t>8030.4</t>
  </si>
  <si>
    <t>8030.5</t>
  </si>
  <si>
    <t>8030.6</t>
  </si>
  <si>
    <t>8030.7</t>
  </si>
  <si>
    <t>8040.1</t>
  </si>
  <si>
    <t>8040.2</t>
  </si>
  <si>
    <t>8040.3</t>
  </si>
  <si>
    <t>8040.4</t>
  </si>
  <si>
    <t>8040.5</t>
  </si>
  <si>
    <t>8040.6</t>
  </si>
  <si>
    <t>8040.7</t>
  </si>
  <si>
    <t>окремі заходи з реалізації державних (обласних) програм,            не віднесені до заходів розвитку (отримання стентів, кардіостимуляторів, препаратів інсуліну, тощо)</t>
  </si>
  <si>
    <t>Середньомісячні витрати на оплату праці одного працівника,                 у т.ч.:</t>
  </si>
  <si>
    <t>430: Комунальна організація (установа, заклад)</t>
  </si>
  <si>
    <t>07  Орган  з питань охорони здоров'я</t>
  </si>
  <si>
    <t>86.10 Діяльність лікарняних закладів</t>
  </si>
  <si>
    <t xml:space="preserve">Комунальна </t>
  </si>
  <si>
    <t>10%,2%,15%</t>
  </si>
  <si>
    <t>Начальник фінансового управління</t>
  </si>
  <si>
    <t>Комунальне некомерційне підприємство "Калуський міський центр первинної медико-санітарної допомоги Калуської міської ради"</t>
  </si>
  <si>
    <t>м. Калуш</t>
  </si>
  <si>
    <t>Івано-Франківська обл. м.Калуш, вул. Богдана Хмельницького,32</t>
  </si>
  <si>
    <t>Гаврилишин Михайло Богданович</t>
  </si>
  <si>
    <t>Медикаменти та перев'язувальні матеріали, в т.ч.</t>
  </si>
  <si>
    <t>послуги дератизації приміщень</t>
  </si>
  <si>
    <t>Повірка вогнегасників</t>
  </si>
  <si>
    <t>обслуговування ліфта</t>
  </si>
  <si>
    <t>послуги з обслуговування та ремонту обладнання</t>
  </si>
  <si>
    <t>Повірка обладнання</t>
  </si>
  <si>
    <t>послуги охорони</t>
  </si>
  <si>
    <t>послуги інтернету, програмного забезпечення</t>
  </si>
  <si>
    <t>Інші  видатки "Промінь надії"</t>
  </si>
  <si>
    <t xml:space="preserve">Капітальні видатки </t>
  </si>
  <si>
    <t>Інші виплати населенню (Пільгові медикаменти)</t>
  </si>
  <si>
    <t>Інші видатки  з власних надходжень</t>
  </si>
  <si>
    <t>адвокатські, юридичні послуги</t>
  </si>
  <si>
    <t>Інші виплати населенню (окремі заходи по реалізації програм,не віднесені до заходів розвитку</t>
  </si>
  <si>
    <t>Інші  видатки ПДВ</t>
  </si>
  <si>
    <t>1120.1</t>
  </si>
  <si>
    <t>Інші видатки</t>
  </si>
  <si>
    <t>1020.1</t>
  </si>
  <si>
    <t>1020.2</t>
  </si>
  <si>
    <t>Субвенція на виконання інвестиційних проектів в рамках реалізації заходів, спрямованих на розвиток системи охорони здоров`я у сільській місцевості</t>
  </si>
  <si>
    <t>1110.11</t>
  </si>
  <si>
    <r>
      <t>Субвенції з державного бюджету,</t>
    </r>
    <r>
      <rPr>
        <sz val="14"/>
        <rFont val="Times New Roman"/>
        <family val="1"/>
      </rPr>
      <t xml:space="preserve"> в тому числі</t>
    </r>
  </si>
  <si>
    <t>1130.1</t>
  </si>
  <si>
    <t>1130.2</t>
  </si>
  <si>
    <t>1130.3</t>
  </si>
  <si>
    <t>1130.4</t>
  </si>
  <si>
    <t>1130.5</t>
  </si>
  <si>
    <t>1130.6.1</t>
  </si>
  <si>
    <t>1130.6.2</t>
  </si>
  <si>
    <t>1130.6.3</t>
  </si>
  <si>
    <t>1130.6.4</t>
  </si>
  <si>
    <t>1130.7</t>
  </si>
  <si>
    <t>1130.8</t>
  </si>
  <si>
    <t>1130.9</t>
  </si>
  <si>
    <t>1130.10</t>
  </si>
  <si>
    <t>1130.11</t>
  </si>
  <si>
    <r>
      <t>послуги зв</t>
    </r>
    <r>
      <rPr>
        <sz val="12"/>
        <rFont val="Arial"/>
        <family val="2"/>
      </rPr>
      <t>'</t>
    </r>
    <r>
      <rPr>
        <i/>
        <sz val="12"/>
        <rFont val="Times New Roman"/>
        <family val="1"/>
      </rPr>
      <t>язку</t>
    </r>
  </si>
  <si>
    <t>Капітальні видатки (НСЗУ), в тому числі:</t>
  </si>
  <si>
    <t>1110.11.2</t>
  </si>
  <si>
    <t>придбання автомобіля для амбулаторій</t>
  </si>
  <si>
    <t>придбання комплектів меблів для лікарів</t>
  </si>
  <si>
    <t>1110.11.3</t>
  </si>
  <si>
    <t>придбання медичних картотек</t>
  </si>
  <si>
    <t>столи лабораторні (6 шт)</t>
  </si>
  <si>
    <t>ендоскопічний інсуффлятор Olympus</t>
  </si>
  <si>
    <t>капітальний ремонт приміщень 3 - го поверху дитячої поліклініки</t>
  </si>
  <si>
    <t>капітальний ремонт електромережі АЗПСМ с. Кропивник</t>
  </si>
  <si>
    <t>обігірвачі керамічні для АЗПСМ с. Кропивник</t>
  </si>
  <si>
    <t>мікроскоп Primo Star</t>
  </si>
  <si>
    <t>рефлектор лобний</t>
  </si>
  <si>
    <t>генератор холодного туману для дезінфекції приміщень</t>
  </si>
  <si>
    <t>ваги з ростоміром</t>
  </si>
  <si>
    <t>камера Панмед 1С</t>
  </si>
  <si>
    <t>камера Панмед 1М</t>
  </si>
  <si>
    <t>10-електродний дефізахищений кабель пацієнта для ЕКГ</t>
  </si>
  <si>
    <t xml:space="preserve">холодильники </t>
  </si>
  <si>
    <t>стіл хірургічний</t>
  </si>
  <si>
    <t>біохімічний імуноферментний аналізатор ( вартість 720,0 тис. грн)</t>
  </si>
  <si>
    <t>капітальний ремонт АЗПСМ с. Студінка</t>
  </si>
  <si>
    <t>капітальний ремонт ФАП с. Сівка Калуська</t>
  </si>
  <si>
    <t>компютерна техніка</t>
  </si>
  <si>
    <t>огорожа АЗПСМ с. Кропивник</t>
  </si>
  <si>
    <t>пандус АЗПСМ с. Кропивник</t>
  </si>
  <si>
    <t>пандус АЗПСМ с. Студінка</t>
  </si>
  <si>
    <t>пандус ФАП с. Сівка-Калуська</t>
  </si>
  <si>
    <t>енцефалограф</t>
  </si>
  <si>
    <t>автоматичний рефкератометр</t>
  </si>
  <si>
    <t>кольпоскоп С-140</t>
  </si>
  <si>
    <t>ноутбуки для сімейних лікарів</t>
  </si>
  <si>
    <t>меблі для лікарів дитячої поліклініки 3 поверх</t>
  </si>
  <si>
    <t>аерозольний генератор</t>
  </si>
  <si>
    <t>картотеки медичні</t>
  </si>
  <si>
    <t>автомобіль</t>
  </si>
  <si>
    <t>дефибрилятор</t>
  </si>
  <si>
    <t>холодильник</t>
  </si>
  <si>
    <t>лор ендоскопічна відеосистема</t>
  </si>
  <si>
    <t>каляска інвалідна</t>
  </si>
  <si>
    <t>столик анестезіолога</t>
  </si>
  <si>
    <t>насос шприцевий</t>
  </si>
  <si>
    <t>комутатор</t>
  </si>
  <si>
    <t>картотека для зберігання</t>
  </si>
  <si>
    <t>електролічильник</t>
  </si>
  <si>
    <t>аналізатор імуноферментний</t>
  </si>
  <si>
    <t xml:space="preserve">Директор </t>
  </si>
  <si>
    <t>Головний бухгалтер</t>
  </si>
  <si>
    <t>__________    М.Б.Гаврилишин</t>
  </si>
  <si>
    <t>___________    О.С.Мацулевич</t>
  </si>
  <si>
    <t>х</t>
  </si>
  <si>
    <t>86.10.1</t>
  </si>
  <si>
    <t>Калуської міської ради</t>
  </si>
  <si>
    <t>Відшкодування заробітної плати інтернам 1-го року навчання</t>
  </si>
  <si>
    <t>Заробітна плата інтернам 1-го року навчання</t>
  </si>
  <si>
    <t>доплата за придбаний автомобіль</t>
  </si>
  <si>
    <t>монітор пацієнта для ендоскопії</t>
  </si>
  <si>
    <t>аналізатор біохімічний (борг за 2020 рік)</t>
  </si>
  <si>
    <t>капітальний ремонт приміщень 1 - го поверху дитячої поліклініки (борг за 2020 рік)</t>
  </si>
  <si>
    <t>придбання УЗД апарату ( вартість 4399,7 тис. грн борг 2020 рік)</t>
  </si>
  <si>
    <r>
      <t>придбання комп</t>
    </r>
    <r>
      <rPr>
        <sz val="14"/>
        <rFont val="Arial"/>
        <family val="2"/>
      </rPr>
      <t>'</t>
    </r>
    <r>
      <rPr>
        <i/>
        <sz val="14"/>
        <rFont val="Times New Roman"/>
        <family val="1"/>
      </rPr>
      <t>ютерної техніки, сервер</t>
    </r>
  </si>
  <si>
    <t>придбання медичного обладнання  різне (концентратор кисневий з розподілювачем вихідного потоку кисню)</t>
  </si>
  <si>
    <t>стенди, пожежний пост</t>
  </si>
  <si>
    <t>газовий котел с.Голинь</t>
  </si>
  <si>
    <t>пандус с.Мислів</t>
  </si>
  <si>
    <t>обігрівачі електричні</t>
  </si>
  <si>
    <t>медичне обладнання</t>
  </si>
  <si>
    <t>ваги</t>
  </si>
  <si>
    <t>побутова техніка</t>
  </si>
  <si>
    <t>дерматоскоп</t>
  </si>
  <si>
    <t>меблі</t>
  </si>
  <si>
    <t>капітальний ремонт  приміщень АЗПСМ с. Голинь</t>
  </si>
  <si>
    <t>капітальний ремонт приміщень 4 - го поверху дитячої поліклініки</t>
  </si>
  <si>
    <t>капітальний ремонт покрівлі дитячої поліклініки</t>
  </si>
  <si>
    <r>
      <t xml:space="preserve">ФІНАНСОВИЙ ПЛАН  КНП  " Калуський міський центр первинної медико-санітарної допомоги Калуської міської ради" на </t>
    </r>
    <r>
      <rPr>
        <b/>
        <u val="single"/>
        <sz val="16"/>
        <rFont val="Times New Roman"/>
        <family val="1"/>
      </rPr>
      <t xml:space="preserve"> 2022</t>
    </r>
    <r>
      <rPr>
        <b/>
        <sz val="16"/>
        <rFont val="Times New Roman"/>
        <family val="1"/>
      </rPr>
      <t xml:space="preserve"> рік</t>
    </r>
  </si>
  <si>
    <t>Факт минулого року (факт 2020 року)</t>
  </si>
  <si>
    <t>Фінансовий план поточного  
 2021 року</t>
  </si>
  <si>
    <t xml:space="preserve">інші доходи у сфері охорони здоров'я </t>
  </si>
  <si>
    <t>Коагулометр</t>
  </si>
  <si>
    <t>вимірювач глюкози</t>
  </si>
  <si>
    <t>капітальний ремонт приміщень дитячої поліклініки</t>
  </si>
  <si>
    <t>капітальний ремонт 1-го поверху  дитячої поліклініки</t>
  </si>
  <si>
    <t>капітальний ремонт приміщень 3-го поверху дитячої поліклініки</t>
  </si>
  <si>
    <t>крісло сорбційне</t>
  </si>
  <si>
    <t>кондиціонер</t>
  </si>
  <si>
    <t>шведська стінка</t>
  </si>
  <si>
    <t>трубка до ендоскопа</t>
  </si>
  <si>
    <t>камера Панмед</t>
  </si>
  <si>
    <t>капітальний ремонт дитячої поліклініки</t>
  </si>
  <si>
    <t xml:space="preserve">капітальний ремонт  </t>
  </si>
  <si>
    <t>гнучкий відеогастроскоп</t>
  </si>
  <si>
    <t>ультразвуковий денситометр</t>
  </si>
  <si>
    <t>електроміограф</t>
  </si>
  <si>
    <t>сервер, блок безперебійного живлення</t>
  </si>
  <si>
    <t>Плановий 2022 рік  (усього)</t>
  </si>
  <si>
    <t>1130.12</t>
  </si>
  <si>
    <t>придбання ліфта</t>
  </si>
  <si>
    <t>Інші  видатки "Бюджет участі - Веселка життя "</t>
  </si>
  <si>
    <t>Інші  видатки "Бюджет участі - Здоров'я села "</t>
  </si>
  <si>
    <t>капітальний ремонт приміщень  поліклініки</t>
  </si>
  <si>
    <t xml:space="preserve"> </t>
  </si>
  <si>
    <t xml:space="preserve">                                                  Леся ПОТАШНИК</t>
  </si>
  <si>
    <t>Заступник міського голови з питань діяльності виконавчих органів</t>
  </si>
  <si>
    <t xml:space="preserve">                                                      Наталія КІНАШ </t>
  </si>
  <si>
    <t>Додаток 1 до Порядку складання, затвердження та контролю за виконанням фінансового плану комунального некомерційного підприємства охорони здоров’я Калуської міської ради</t>
  </si>
  <si>
    <t>1060.5.1</t>
  </si>
  <si>
    <t>Залишок коштів на початок звітного періоду (НСЗУ)</t>
  </si>
  <si>
    <t>Капітальний ремонт, реконструкція та реставрація</t>
  </si>
  <si>
    <t>Капітальне будівництво</t>
  </si>
  <si>
    <t>1120.2</t>
  </si>
  <si>
    <t>1120.3</t>
  </si>
  <si>
    <t>1120.3.1</t>
  </si>
  <si>
    <t>1120.3.2</t>
  </si>
  <si>
    <t>1120.3.3</t>
  </si>
  <si>
    <t>1120.3.4</t>
  </si>
  <si>
    <t>1120.3.5</t>
  </si>
  <si>
    <t>1120.4</t>
  </si>
  <si>
    <t>1120.5</t>
  </si>
  <si>
    <t>1120.6</t>
  </si>
  <si>
    <t>1120.6.1</t>
  </si>
  <si>
    <t>вивезення біовідходів</t>
  </si>
  <si>
    <t>1120.6.2</t>
  </si>
  <si>
    <t>1120.6.3</t>
  </si>
  <si>
    <t>1120.6.4</t>
  </si>
  <si>
    <t>страхові послуги</t>
  </si>
  <si>
    <t>1120.6.5</t>
  </si>
  <si>
    <t>витрати на придбання і супровід програмного забезпечення, зв'язок і інтернет</t>
  </si>
  <si>
    <t>1120.6.6</t>
  </si>
  <si>
    <t>юридичні та нотаріальні послуги</t>
  </si>
  <si>
    <t>1120.6.7</t>
  </si>
  <si>
    <t>1120.6.9</t>
  </si>
  <si>
    <t>1120.6.10</t>
  </si>
  <si>
    <t>1120.7</t>
  </si>
  <si>
    <t>1120.8</t>
  </si>
  <si>
    <t>1120.9</t>
  </si>
  <si>
    <t>1120.10</t>
  </si>
  <si>
    <t>1120.11</t>
  </si>
  <si>
    <t>1130.6</t>
  </si>
  <si>
    <t>1150.1</t>
  </si>
  <si>
    <t>1150.2</t>
  </si>
  <si>
    <t>1150.3</t>
  </si>
  <si>
    <t>1150.4</t>
  </si>
  <si>
    <t>1150.5</t>
  </si>
  <si>
    <t>1150.6</t>
  </si>
  <si>
    <t>1150.7</t>
  </si>
  <si>
    <t>1150.8</t>
  </si>
  <si>
    <t>1150.9</t>
  </si>
  <si>
    <t>1150.10</t>
  </si>
  <si>
    <t>Витрати на комунальних послуг та енергоносіїв</t>
  </si>
  <si>
    <t>1160.1</t>
  </si>
  <si>
    <t>1160.2</t>
  </si>
  <si>
    <t>1160.3</t>
  </si>
  <si>
    <t>1160.4</t>
  </si>
  <si>
    <t>1160.5</t>
  </si>
  <si>
    <t>Капітальні видатки (місцевого бюджету)</t>
  </si>
  <si>
    <t>1170.1</t>
  </si>
  <si>
    <t>1170.2</t>
  </si>
  <si>
    <t>1170.3</t>
  </si>
  <si>
    <t>Залишок коштів на кінець звітного періоду (НСЗУ)</t>
  </si>
  <si>
    <t>Інші виплати населенню (навчання)</t>
  </si>
  <si>
    <t>обладнання для прибирання</t>
  </si>
  <si>
    <t>захисне обладнання</t>
  </si>
  <si>
    <t>дезінфікуюче обладнання</t>
  </si>
  <si>
    <t>модернізаця рентгенологічного апарату</t>
  </si>
  <si>
    <t>капітальний ремонт підвального приміщення поліклініки вул Б.Хмельницького,32</t>
  </si>
  <si>
    <t>капітальний ремонт  приміщень АЗПСМ с. Копанки</t>
  </si>
  <si>
    <t>Капітальний ремонт КЕКВ 3132</t>
  </si>
  <si>
    <t>капітальний ремонт водостічної системи дитячої поліклініки</t>
  </si>
  <si>
    <t>Пеленальні столи дитяча поліклініка, меблі рентген відділ</t>
  </si>
  <si>
    <t>Залишок коштів на початок звітного періоду (від інших доходів)</t>
  </si>
  <si>
    <t>1110.11.1.</t>
  </si>
  <si>
    <t>Придбання основних засобів (Придбання двох службових автомобілів для амбулаторій в с. Студінка і с. Кропивник)</t>
  </si>
  <si>
    <t>лабораторні дослідження (цитологічні, гістологічні, тощо)</t>
  </si>
  <si>
    <t>повірка, поточний ремонт обладнання, транспортних засобів</t>
  </si>
  <si>
    <t>1120.6.11</t>
  </si>
  <si>
    <t>витрати нга охорону праці та навчання працівників</t>
  </si>
  <si>
    <t>обслуговування ліфтів, послуги охорони, сигналізації</t>
  </si>
  <si>
    <t>1120.9.1</t>
  </si>
  <si>
    <t>1120.9.2</t>
  </si>
  <si>
    <t>1120.9.3</t>
  </si>
  <si>
    <t>1120.9.4</t>
  </si>
  <si>
    <t>1120.9.5</t>
  </si>
  <si>
    <t>1120.12</t>
  </si>
  <si>
    <t>1120.12.1</t>
  </si>
  <si>
    <t>1120.12.2</t>
  </si>
  <si>
    <t>1120.12.3</t>
  </si>
  <si>
    <t>1120.12.4</t>
  </si>
  <si>
    <t>1120.12.5</t>
  </si>
  <si>
    <t>1120.12.6</t>
  </si>
  <si>
    <t>1120.12.7</t>
  </si>
  <si>
    <t>1120.12.8</t>
  </si>
  <si>
    <t>1120.12.9</t>
  </si>
  <si>
    <t>1120.12.10</t>
  </si>
  <si>
    <t>1120.12.11</t>
  </si>
  <si>
    <t>1120.12.12</t>
  </si>
  <si>
    <t>1120.12.13</t>
  </si>
  <si>
    <t>1120.12.14</t>
  </si>
  <si>
    <t>1120.12.15</t>
  </si>
  <si>
    <t>1120.12.16</t>
  </si>
  <si>
    <t>1120.12.17</t>
  </si>
  <si>
    <t>1120.12.18</t>
  </si>
  <si>
    <t>1120.12.19</t>
  </si>
  <si>
    <t>1120.12.20</t>
  </si>
  <si>
    <t>1120.12.21</t>
  </si>
  <si>
    <t>1120.12.22</t>
  </si>
  <si>
    <t>1120.12.23</t>
  </si>
  <si>
    <t>1120.12.24</t>
  </si>
  <si>
    <t>1120.12.25</t>
  </si>
  <si>
    <t>1120.12.26</t>
  </si>
  <si>
    <t>1120.12.27</t>
  </si>
  <si>
    <t>1120.12.28</t>
  </si>
  <si>
    <t>1120.12.29</t>
  </si>
  <si>
    <t>1120.12.30</t>
  </si>
  <si>
    <t>1120.12.31</t>
  </si>
  <si>
    <t>1120.12.32</t>
  </si>
  <si>
    <t>1120.12.33</t>
  </si>
  <si>
    <t>1120.12.34</t>
  </si>
  <si>
    <t>1120.12.35</t>
  </si>
  <si>
    <t>1120.12.36</t>
  </si>
  <si>
    <t>1120.12.37</t>
  </si>
  <si>
    <t>1120.12.38</t>
  </si>
  <si>
    <t>1120.12.39</t>
  </si>
  <si>
    <t>1120.12.40</t>
  </si>
  <si>
    <t>1120.12.41</t>
  </si>
  <si>
    <t>1120.12.42</t>
  </si>
  <si>
    <t>1120.12.43</t>
  </si>
  <si>
    <t>1120.12.44</t>
  </si>
  <si>
    <t>1120.12.45</t>
  </si>
  <si>
    <t>1120.12.46</t>
  </si>
  <si>
    <t>1120.12.47</t>
  </si>
  <si>
    <t>1120.12.48</t>
  </si>
  <si>
    <t>1150.6.1</t>
  </si>
  <si>
    <t>1150.6.2</t>
  </si>
  <si>
    <t>1150.6.3</t>
  </si>
  <si>
    <t>1150.6.4</t>
  </si>
  <si>
    <t>1130.8.1</t>
  </si>
  <si>
    <t>1130.8.2</t>
  </si>
  <si>
    <t>1130.8.3</t>
  </si>
  <si>
    <t>1130.8.4</t>
  </si>
  <si>
    <t>1130.8.5</t>
  </si>
  <si>
    <t>1130.12.1</t>
  </si>
  <si>
    <t>1130.12.2</t>
  </si>
  <si>
    <t>1130.12.3</t>
  </si>
  <si>
    <t>1130.12.4</t>
  </si>
  <si>
    <t>1130.12.5</t>
  </si>
  <si>
    <t>1130.12.6</t>
  </si>
  <si>
    <t>1130.12.7</t>
  </si>
  <si>
    <t>1130.12.8</t>
  </si>
  <si>
    <t>1130.12.9</t>
  </si>
  <si>
    <t>1130.12.10</t>
  </si>
  <si>
    <t>1130.12.11</t>
  </si>
  <si>
    <t>1130.12.12</t>
  </si>
  <si>
    <t>1130.12.13</t>
  </si>
  <si>
    <t>1130.12.14</t>
  </si>
  <si>
    <t>1130.12.15</t>
  </si>
  <si>
    <t>1130.12.16</t>
  </si>
  <si>
    <t>1130.12.17</t>
  </si>
  <si>
    <t>1130.12.18</t>
  </si>
  <si>
    <t>1130.12.19</t>
  </si>
  <si>
    <t>1130.12.20</t>
  </si>
  <si>
    <t>1130.12.21</t>
  </si>
  <si>
    <t>1130.12.22</t>
  </si>
  <si>
    <t>1130.12.23</t>
  </si>
  <si>
    <t>1130.12.24</t>
  </si>
  <si>
    <t>1130.12.25</t>
  </si>
  <si>
    <t>1130.12.26</t>
  </si>
  <si>
    <t>1130.12.27</t>
  </si>
  <si>
    <t>1130.12.28</t>
  </si>
  <si>
    <t>1130.12.29</t>
  </si>
  <si>
    <t>1130.12.30</t>
  </si>
  <si>
    <t>1130.12.31</t>
  </si>
  <si>
    <t>1130.12.32</t>
  </si>
  <si>
    <t>1130.12.33</t>
  </si>
  <si>
    <t>1130.12.34</t>
  </si>
  <si>
    <t>Видатки з місцевого бюджету, в т.ч.</t>
  </si>
  <si>
    <t>Інші програми</t>
  </si>
  <si>
    <t>1150.6.5</t>
  </si>
  <si>
    <t>1150.6.6</t>
  </si>
  <si>
    <t>1150.6.7</t>
  </si>
  <si>
    <t>1150.6.8</t>
  </si>
  <si>
    <t>1150.6.9</t>
  </si>
  <si>
    <t>1150.6.10</t>
  </si>
  <si>
    <t xml:space="preserve">Придбання основних засобів </t>
  </si>
  <si>
    <t>Залишок коштів на кінець звітного періоду (від інших доходів)</t>
  </si>
  <si>
    <t>Капітальні видатки (Державний бюджет), у т.ч.</t>
  </si>
  <si>
    <t>Основний</t>
  </si>
  <si>
    <t>Інші доходи(виплати соцстах)</t>
  </si>
  <si>
    <t>Інші витрати (виплати соцстрах)</t>
  </si>
  <si>
    <t>Капітальний ремонт приміщень ФАПів і амбулаторій</t>
  </si>
  <si>
    <t>1170.1.1</t>
  </si>
  <si>
    <t>1170.1.2</t>
  </si>
  <si>
    <t>1170.1.3</t>
  </si>
  <si>
    <t>1170.1.4</t>
  </si>
  <si>
    <t>1170.1.5</t>
  </si>
  <si>
    <t>1170.1.6</t>
  </si>
  <si>
    <t>1170.1.7</t>
  </si>
  <si>
    <t>1170.1.8</t>
  </si>
  <si>
    <t>1170.1.9</t>
  </si>
  <si>
    <t>1170.1.10</t>
  </si>
  <si>
    <t>1170.1.11</t>
  </si>
  <si>
    <t>1170.1.12</t>
  </si>
  <si>
    <t>1170.1.13</t>
  </si>
  <si>
    <t>1170.1.14</t>
  </si>
  <si>
    <t>1170.1.15</t>
  </si>
  <si>
    <t>1170.1.1.1</t>
  </si>
  <si>
    <t>1170.2.1</t>
  </si>
  <si>
    <t>1170.2.1.1</t>
  </si>
  <si>
    <t>1140.1</t>
  </si>
  <si>
    <t>електрокардіограф</t>
  </si>
  <si>
    <t>Рішенням виконавчого комітету Калуської міської ради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</si>
</sst>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_(* #,##0.0_);_(* \(#,##0.0\);_(* &quot;-&quot;_);_(@_)"/>
    <numFmt numFmtId="181" formatCode="#,##0.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-* #,##0.0_₴_-;\-* #,##0.0_₴_-;_-* &quot;-&quot;?_₴_-;_-@_-"/>
    <numFmt numFmtId="188" formatCode="#,##0.00_ ;\-#,##0.00\ 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24"/>
      <name val="Times New Roman"/>
      <family val="1"/>
    </font>
    <font>
      <b/>
      <sz val="14"/>
      <name val="Calibri"/>
      <family val="2"/>
    </font>
    <font>
      <i/>
      <sz val="14"/>
      <name val="Times New Roman"/>
      <family val="1"/>
    </font>
    <font>
      <i/>
      <sz val="13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b/>
      <sz val="16"/>
      <name val="Calibri"/>
      <family val="2"/>
    </font>
    <font>
      <b/>
      <u val="single"/>
      <sz val="16"/>
      <name val="Times New Roman"/>
      <family val="1"/>
    </font>
    <font>
      <b/>
      <sz val="15"/>
      <name val="Times New Roman"/>
      <family val="1"/>
    </font>
    <font>
      <i/>
      <sz val="15"/>
      <name val="Times New Roman"/>
      <family val="1"/>
    </font>
    <font>
      <sz val="14"/>
      <name val="Calibri"/>
      <family val="2"/>
    </font>
    <font>
      <b/>
      <i/>
      <sz val="12"/>
      <name val="Times New Roman"/>
      <family val="1"/>
    </font>
    <font>
      <i/>
      <sz val="12"/>
      <name val="Calibri"/>
      <family val="2"/>
    </font>
    <font>
      <sz val="12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i/>
      <sz val="14"/>
      <name val="Times New Roman"/>
      <family val="1"/>
    </font>
    <font>
      <b/>
      <i/>
      <sz val="12"/>
      <name val="Calibri"/>
      <family val="2"/>
    </font>
    <font>
      <i/>
      <sz val="24"/>
      <name val="Times New Roman"/>
      <family val="1"/>
    </font>
    <font>
      <b/>
      <sz val="12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i/>
      <sz val="12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i/>
      <sz val="12"/>
      <color rgb="FF000000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Calibri"/>
      <family val="2"/>
    </font>
    <font>
      <i/>
      <sz val="12"/>
      <color theme="1"/>
      <name val="Times New Roman"/>
      <family val="1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/>
      <right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303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181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vertical="center"/>
    </xf>
    <xf numFmtId="0" fontId="6" fillId="6" borderId="15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74" fillId="33" borderId="0" xfId="0" applyFont="1" applyFill="1" applyBorder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vertical="center" wrapText="1"/>
    </xf>
    <xf numFmtId="0" fontId="6" fillId="33" borderId="20" xfId="0" applyFont="1" applyFill="1" applyBorder="1" applyAlignment="1">
      <alignment vertical="center" wrapText="1"/>
    </xf>
    <xf numFmtId="0" fontId="6" fillId="33" borderId="21" xfId="0" applyFont="1" applyFill="1" applyBorder="1" applyAlignment="1">
      <alignment vertical="center" wrapText="1"/>
    </xf>
    <xf numFmtId="0" fontId="6" fillId="33" borderId="22" xfId="0" applyFont="1" applyFill="1" applyBorder="1" applyAlignment="1">
      <alignment vertical="center" wrapText="1"/>
    </xf>
    <xf numFmtId="0" fontId="12" fillId="6" borderId="15" xfId="0" applyFont="1" applyFill="1" applyBorder="1" applyAlignment="1">
      <alignment horizontal="center" vertical="center" wrapText="1"/>
    </xf>
    <xf numFmtId="0" fontId="12" fillId="6" borderId="13" xfId="0" applyFont="1" applyFill="1" applyBorder="1" applyAlignment="1">
      <alignment horizontal="center" vertical="center" wrapText="1"/>
    </xf>
    <xf numFmtId="0" fontId="12" fillId="6" borderId="23" xfId="0" applyFont="1" applyFill="1" applyBorder="1" applyAlignment="1">
      <alignment vertical="center" wrapText="1"/>
    </xf>
    <xf numFmtId="0" fontId="12" fillId="6" borderId="21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 wrapText="1"/>
    </xf>
    <xf numFmtId="0" fontId="12" fillId="33" borderId="21" xfId="0" applyFont="1" applyFill="1" applyBorder="1" applyAlignment="1">
      <alignment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12" fillId="6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8" fillId="0" borderId="23" xfId="0" applyFont="1" applyBorder="1" applyAlignment="1">
      <alignment vertical="center" wrapText="1"/>
    </xf>
    <xf numFmtId="182" fontId="6" fillId="33" borderId="0" xfId="0" applyNumberFormat="1" applyFont="1" applyFill="1" applyBorder="1" applyAlignment="1">
      <alignment vertical="center" wrapText="1"/>
    </xf>
    <xf numFmtId="181" fontId="6" fillId="33" borderId="0" xfId="0" applyNumberFormat="1" applyFont="1" applyFill="1" applyAlignment="1">
      <alignment vertical="center" wrapText="1"/>
    </xf>
    <xf numFmtId="182" fontId="12" fillId="33" borderId="0" xfId="0" applyNumberFormat="1" applyFont="1" applyFill="1" applyBorder="1" applyAlignment="1">
      <alignment vertical="center"/>
    </xf>
    <xf numFmtId="181" fontId="6" fillId="33" borderId="0" xfId="0" applyNumberFormat="1" applyFont="1" applyFill="1" applyBorder="1" applyAlignment="1">
      <alignment vertical="center" wrapText="1"/>
    </xf>
    <xf numFmtId="187" fontId="6" fillId="33" borderId="0" xfId="0" applyNumberFormat="1" applyFont="1" applyFill="1" applyBorder="1" applyAlignment="1">
      <alignment vertical="center" wrapText="1"/>
    </xf>
    <xf numFmtId="2" fontId="6" fillId="33" borderId="0" xfId="0" applyNumberFormat="1" applyFont="1" applyFill="1" applyBorder="1" applyAlignment="1">
      <alignment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 shrinkToFit="1"/>
    </xf>
    <xf numFmtId="0" fontId="4" fillId="33" borderId="31" xfId="0" applyFont="1" applyFill="1" applyBorder="1" applyAlignment="1">
      <alignment horizontal="center" vertical="center" wrapText="1"/>
    </xf>
    <xf numFmtId="0" fontId="13" fillId="33" borderId="30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vertical="center" wrapText="1"/>
    </xf>
    <xf numFmtId="0" fontId="7" fillId="33" borderId="30" xfId="0" applyFont="1" applyFill="1" applyBorder="1" applyAlignment="1">
      <alignment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vertical="center" wrapText="1"/>
    </xf>
    <xf numFmtId="0" fontId="7" fillId="33" borderId="32" xfId="0" applyFont="1" applyFill="1" applyBorder="1" applyAlignment="1">
      <alignment vertical="center" wrapText="1"/>
    </xf>
    <xf numFmtId="0" fontId="11" fillId="33" borderId="30" xfId="0" applyFont="1" applyFill="1" applyBorder="1" applyAlignment="1">
      <alignment vertical="center" wrapText="1"/>
    </xf>
    <xf numFmtId="0" fontId="7" fillId="33" borderId="33" xfId="0" applyFont="1" applyFill="1" applyBorder="1" applyAlignment="1">
      <alignment vertical="center" wrapText="1"/>
    </xf>
    <xf numFmtId="0" fontId="13" fillId="33" borderId="33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13" fillId="33" borderId="3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181" fontId="3" fillId="33" borderId="0" xfId="0" applyNumberFormat="1" applyFont="1" applyFill="1" applyBorder="1" applyAlignment="1">
      <alignment vertical="center" wrapText="1"/>
    </xf>
    <xf numFmtId="0" fontId="13" fillId="33" borderId="0" xfId="0" applyFont="1" applyFill="1" applyBorder="1" applyAlignment="1">
      <alignment horizontal="center" vertical="center" wrapText="1"/>
    </xf>
    <xf numFmtId="181" fontId="7" fillId="33" borderId="0" xfId="0" applyNumberFormat="1" applyFont="1" applyFill="1" applyBorder="1" applyAlignment="1">
      <alignment vertical="center" wrapText="1"/>
    </xf>
    <xf numFmtId="187" fontId="7" fillId="33" borderId="0" xfId="0" applyNumberFormat="1" applyFont="1" applyFill="1" applyBorder="1" applyAlignment="1">
      <alignment vertical="center" wrapText="1"/>
    </xf>
    <xf numFmtId="0" fontId="12" fillId="35" borderId="30" xfId="0" applyFont="1" applyFill="1" applyBorder="1" applyAlignment="1">
      <alignment vertical="center" wrapText="1"/>
    </xf>
    <xf numFmtId="0" fontId="12" fillId="35" borderId="30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vertical="center" wrapText="1"/>
    </xf>
    <xf numFmtId="0" fontId="6" fillId="35" borderId="30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vertical="center" wrapText="1"/>
    </xf>
    <xf numFmtId="0" fontId="75" fillId="0" borderId="30" xfId="0" applyFont="1" applyBorder="1" applyAlignment="1">
      <alignment wrapText="1"/>
    </xf>
    <xf numFmtId="0" fontId="2" fillId="33" borderId="0" xfId="0" applyFont="1" applyFill="1" applyBorder="1" applyAlignment="1">
      <alignment vertical="center" wrapText="1"/>
    </xf>
    <xf numFmtId="182" fontId="21" fillId="33" borderId="0" xfId="0" applyNumberFormat="1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 wrapText="1"/>
    </xf>
    <xf numFmtId="0" fontId="13" fillId="33" borderId="33" xfId="0" applyFont="1" applyFill="1" applyBorder="1" applyAlignment="1">
      <alignment vertical="center" wrapText="1"/>
    </xf>
    <xf numFmtId="0" fontId="13" fillId="33" borderId="0" xfId="0" applyFont="1" applyFill="1" applyBorder="1" applyAlignment="1">
      <alignment vertical="center" wrapText="1"/>
    </xf>
    <xf numFmtId="182" fontId="13" fillId="33" borderId="0" xfId="0" applyNumberFormat="1" applyFont="1" applyFill="1" applyBorder="1" applyAlignment="1">
      <alignment vertical="center" wrapText="1"/>
    </xf>
    <xf numFmtId="0" fontId="13" fillId="33" borderId="34" xfId="0" applyFont="1" applyFill="1" applyBorder="1" applyAlignment="1">
      <alignment vertical="center" wrapText="1"/>
    </xf>
    <xf numFmtId="187" fontId="3" fillId="33" borderId="0" xfId="0" applyNumberFormat="1" applyFont="1" applyFill="1" applyBorder="1" applyAlignment="1">
      <alignment vertical="center" wrapText="1"/>
    </xf>
    <xf numFmtId="0" fontId="12" fillId="6" borderId="35" xfId="0" applyFont="1" applyFill="1" applyBorder="1" applyAlignment="1">
      <alignment vertical="center" wrapText="1"/>
    </xf>
    <xf numFmtId="0" fontId="12" fillId="6" borderId="31" xfId="0" applyFont="1" applyFill="1" applyBorder="1" applyAlignment="1">
      <alignment horizontal="center" vertical="center" wrapText="1"/>
    </xf>
    <xf numFmtId="182" fontId="12" fillId="33" borderId="0" xfId="0" applyNumberFormat="1" applyFont="1" applyFill="1" applyBorder="1" applyAlignment="1">
      <alignment vertical="center" wrapText="1"/>
    </xf>
    <xf numFmtId="0" fontId="74" fillId="33" borderId="0" xfId="0" applyFont="1" applyFill="1" applyAlignment="1">
      <alignment vertical="center" wrapText="1"/>
    </xf>
    <xf numFmtId="0" fontId="13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/>
    </xf>
    <xf numFmtId="0" fontId="13" fillId="33" borderId="31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2" fillId="33" borderId="30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vertical="center" wrapText="1"/>
    </xf>
    <xf numFmtId="181" fontId="12" fillId="6" borderId="31" xfId="0" applyNumberFormat="1" applyFont="1" applyFill="1" applyBorder="1" applyAlignment="1">
      <alignment horizontal="center" vertical="center" wrapText="1"/>
    </xf>
    <xf numFmtId="181" fontId="12" fillId="35" borderId="30" xfId="0" applyNumberFormat="1" applyFont="1" applyFill="1" applyBorder="1" applyAlignment="1">
      <alignment horizontal="center" vertical="center" wrapText="1"/>
    </xf>
    <xf numFmtId="181" fontId="6" fillId="35" borderId="30" xfId="0" applyNumberFormat="1" applyFont="1" applyFill="1" applyBorder="1" applyAlignment="1">
      <alignment horizontal="center" vertical="center" wrapText="1"/>
    </xf>
    <xf numFmtId="181" fontId="13" fillId="33" borderId="30" xfId="0" applyNumberFormat="1" applyFont="1" applyFill="1" applyBorder="1" applyAlignment="1">
      <alignment horizontal="center" vertical="center" wrapText="1"/>
    </xf>
    <xf numFmtId="181" fontId="6" fillId="33" borderId="30" xfId="0" applyNumberFormat="1" applyFont="1" applyFill="1" applyBorder="1" applyAlignment="1">
      <alignment horizontal="center" vertical="center" wrapText="1"/>
    </xf>
    <xf numFmtId="181" fontId="2" fillId="33" borderId="30" xfId="0" applyNumberFormat="1" applyFont="1" applyFill="1" applyBorder="1" applyAlignment="1">
      <alignment horizontal="center" vertical="center" wrapText="1"/>
    </xf>
    <xf numFmtId="181" fontId="12" fillId="6" borderId="13" xfId="0" applyNumberFormat="1" applyFont="1" applyFill="1" applyBorder="1" applyAlignment="1">
      <alignment horizontal="center" vertical="center" wrapText="1"/>
    </xf>
    <xf numFmtId="181" fontId="6" fillId="6" borderId="15" xfId="0" applyNumberFormat="1" applyFont="1" applyFill="1" applyBorder="1" applyAlignment="1">
      <alignment horizontal="center" vertical="center" wrapText="1"/>
    </xf>
    <xf numFmtId="181" fontId="13" fillId="33" borderId="33" xfId="0" applyNumberFormat="1" applyFont="1" applyFill="1" applyBorder="1" applyAlignment="1">
      <alignment horizontal="center" vertical="center" wrapText="1"/>
    </xf>
    <xf numFmtId="181" fontId="22" fillId="33" borderId="30" xfId="0" applyNumberFormat="1" applyFont="1" applyFill="1" applyBorder="1" applyAlignment="1">
      <alignment horizontal="center" vertical="center" wrapText="1"/>
    </xf>
    <xf numFmtId="181" fontId="7" fillId="33" borderId="33" xfId="0" applyNumberFormat="1" applyFont="1" applyFill="1" applyBorder="1" applyAlignment="1">
      <alignment horizontal="center" vertical="center" wrapText="1"/>
    </xf>
    <xf numFmtId="181" fontId="7" fillId="33" borderId="30" xfId="0" applyNumberFormat="1" applyFont="1" applyFill="1" applyBorder="1" applyAlignment="1">
      <alignment horizontal="center" vertical="center" wrapText="1"/>
    </xf>
    <xf numFmtId="181" fontId="76" fillId="33" borderId="30" xfId="0" applyNumberFormat="1" applyFont="1" applyFill="1" applyBorder="1" applyAlignment="1">
      <alignment horizontal="center" vertical="center" wrapText="1"/>
    </xf>
    <xf numFmtId="181" fontId="20" fillId="33" borderId="11" xfId="0" applyNumberFormat="1" applyFont="1" applyFill="1" applyBorder="1" applyAlignment="1">
      <alignment horizontal="center" vertical="center" wrapText="1"/>
    </xf>
    <xf numFmtId="181" fontId="20" fillId="33" borderId="30" xfId="0" applyNumberFormat="1" applyFont="1" applyFill="1" applyBorder="1" applyAlignment="1">
      <alignment horizontal="center" vertical="center" wrapText="1"/>
    </xf>
    <xf numFmtId="181" fontId="13" fillId="33" borderId="34" xfId="0" applyNumberFormat="1" applyFont="1" applyFill="1" applyBorder="1" applyAlignment="1">
      <alignment horizontal="center" vertical="center" wrapText="1"/>
    </xf>
    <xf numFmtId="181" fontId="16" fillId="6" borderId="15" xfId="0" applyNumberFormat="1" applyFont="1" applyFill="1" applyBorder="1" applyAlignment="1">
      <alignment horizontal="center" vertical="center" wrapText="1"/>
    </xf>
    <xf numFmtId="181" fontId="16" fillId="6" borderId="13" xfId="0" applyNumberFormat="1" applyFont="1" applyFill="1" applyBorder="1" applyAlignment="1">
      <alignment horizontal="center" vertical="center" wrapText="1"/>
    </xf>
    <xf numFmtId="181" fontId="9" fillId="33" borderId="17" xfId="0" applyNumberFormat="1" applyFont="1" applyFill="1" applyBorder="1" applyAlignment="1">
      <alignment horizontal="center" vertical="center" wrapText="1"/>
    </xf>
    <xf numFmtId="181" fontId="9" fillId="33" borderId="18" xfId="0" applyNumberFormat="1" applyFont="1" applyFill="1" applyBorder="1" applyAlignment="1">
      <alignment horizontal="center" vertical="center" wrapText="1"/>
    </xf>
    <xf numFmtId="181" fontId="16" fillId="33" borderId="15" xfId="0" applyNumberFormat="1" applyFont="1" applyFill="1" applyBorder="1" applyAlignment="1">
      <alignment horizontal="center" vertical="center" wrapText="1"/>
    </xf>
    <xf numFmtId="181" fontId="9" fillId="33" borderId="16" xfId="0" applyNumberFormat="1" applyFont="1" applyFill="1" applyBorder="1" applyAlignment="1">
      <alignment horizontal="center" vertical="center" wrapText="1"/>
    </xf>
    <xf numFmtId="181" fontId="77" fillId="33" borderId="17" xfId="0" applyNumberFormat="1" applyFont="1" applyFill="1" applyBorder="1" applyAlignment="1">
      <alignment horizontal="center" vertical="center" wrapText="1"/>
    </xf>
    <xf numFmtId="181" fontId="77" fillId="33" borderId="18" xfId="0" applyNumberFormat="1" applyFont="1" applyFill="1" applyBorder="1" applyAlignment="1">
      <alignment horizontal="center" vertical="center" wrapText="1"/>
    </xf>
    <xf numFmtId="181" fontId="6" fillId="33" borderId="16" xfId="0" applyNumberFormat="1" applyFont="1" applyFill="1" applyBorder="1" applyAlignment="1">
      <alignment horizontal="center" vertical="center" wrapText="1"/>
    </xf>
    <xf numFmtId="181" fontId="6" fillId="33" borderId="17" xfId="0" applyNumberFormat="1" applyFont="1" applyFill="1" applyBorder="1" applyAlignment="1">
      <alignment horizontal="center" vertical="center" wrapText="1"/>
    </xf>
    <xf numFmtId="181" fontId="6" fillId="33" borderId="18" xfId="0" applyNumberFormat="1" applyFont="1" applyFill="1" applyBorder="1" applyAlignment="1">
      <alignment horizontal="center" vertical="center" wrapText="1"/>
    </xf>
    <xf numFmtId="181" fontId="6" fillId="33" borderId="37" xfId="0" applyNumberFormat="1" applyFont="1" applyFill="1" applyBorder="1" applyAlignment="1">
      <alignment horizontal="center" vertical="center" wrapText="1"/>
    </xf>
    <xf numFmtId="181" fontId="6" fillId="33" borderId="38" xfId="0" applyNumberFormat="1" applyFont="1" applyFill="1" applyBorder="1" applyAlignment="1">
      <alignment horizontal="center" vertical="center" wrapText="1"/>
    </xf>
    <xf numFmtId="181" fontId="6" fillId="33" borderId="39" xfId="0" applyNumberFormat="1" applyFont="1" applyFill="1" applyBorder="1" applyAlignment="1">
      <alignment horizontal="center" vertical="center" wrapText="1"/>
    </xf>
    <xf numFmtId="181" fontId="6" fillId="33" borderId="24" xfId="0" applyNumberFormat="1" applyFont="1" applyFill="1" applyBorder="1" applyAlignment="1">
      <alignment horizontal="center" vertical="center" wrapText="1"/>
    </xf>
    <xf numFmtId="181" fontId="6" fillId="33" borderId="40" xfId="0" applyNumberFormat="1" applyFont="1" applyFill="1" applyBorder="1" applyAlignment="1">
      <alignment horizontal="center" vertical="center" wrapText="1"/>
    </xf>
    <xf numFmtId="181" fontId="6" fillId="33" borderId="14" xfId="0" applyNumberFormat="1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181" fontId="23" fillId="33" borderId="30" xfId="0" applyNumberFormat="1" applyFont="1" applyFill="1" applyBorder="1" applyAlignment="1">
      <alignment horizontal="center" vertical="center" wrapText="1"/>
    </xf>
    <xf numFmtId="181" fontId="12" fillId="6" borderId="41" xfId="0" applyNumberFormat="1" applyFont="1" applyFill="1" applyBorder="1" applyAlignment="1">
      <alignment horizontal="center" vertical="center" wrapText="1"/>
    </xf>
    <xf numFmtId="181" fontId="6" fillId="6" borderId="14" xfId="0" applyNumberFormat="1" applyFont="1" applyFill="1" applyBorder="1" applyAlignment="1">
      <alignment horizontal="center" vertical="center" wrapText="1"/>
    </xf>
    <xf numFmtId="181" fontId="6" fillId="33" borderId="15" xfId="0" applyNumberFormat="1" applyFont="1" applyFill="1" applyBorder="1" applyAlignment="1">
      <alignment horizontal="center" vertical="center" wrapText="1"/>
    </xf>
    <xf numFmtId="181" fontId="22" fillId="33" borderId="33" xfId="0" applyNumberFormat="1" applyFont="1" applyFill="1" applyBorder="1" applyAlignment="1">
      <alignment horizontal="center" vertical="center" wrapText="1"/>
    </xf>
    <xf numFmtId="181" fontId="10" fillId="33" borderId="30" xfId="0" applyNumberFormat="1" applyFont="1" applyFill="1" applyBorder="1" applyAlignment="1">
      <alignment horizontal="center" vertical="center" wrapText="1"/>
    </xf>
    <xf numFmtId="181" fontId="78" fillId="33" borderId="30" xfId="0" applyNumberFormat="1" applyFont="1" applyFill="1" applyBorder="1" applyAlignment="1">
      <alignment horizontal="center" vertical="center" wrapText="1"/>
    </xf>
    <xf numFmtId="181" fontId="12" fillId="6" borderId="15" xfId="0" applyNumberFormat="1" applyFont="1" applyFill="1" applyBorder="1" applyAlignment="1">
      <alignment horizontal="center" vertical="center" wrapText="1"/>
    </xf>
    <xf numFmtId="181" fontId="16" fillId="33" borderId="13" xfId="0" applyNumberFormat="1" applyFont="1" applyFill="1" applyBorder="1" applyAlignment="1">
      <alignment horizontal="center" vertical="center" wrapText="1"/>
    </xf>
    <xf numFmtId="181" fontId="12" fillId="33" borderId="15" xfId="0" applyNumberFormat="1" applyFont="1" applyFill="1" applyBorder="1" applyAlignment="1">
      <alignment horizontal="center" vertical="center" wrapText="1"/>
    </xf>
    <xf numFmtId="181" fontId="9" fillId="33" borderId="42" xfId="0" applyNumberFormat="1" applyFont="1" applyFill="1" applyBorder="1" applyAlignment="1">
      <alignment horizontal="center" vertical="center" wrapText="1"/>
    </xf>
    <xf numFmtId="181" fontId="9" fillId="33" borderId="38" xfId="0" applyNumberFormat="1" applyFont="1" applyFill="1" applyBorder="1" applyAlignment="1">
      <alignment horizontal="center" vertical="center" wrapText="1"/>
    </xf>
    <xf numFmtId="181" fontId="9" fillId="33" borderId="39" xfId="0" applyNumberFormat="1" applyFont="1" applyFill="1" applyBorder="1" applyAlignment="1">
      <alignment horizontal="center" vertical="center" wrapText="1"/>
    </xf>
    <xf numFmtId="181" fontId="9" fillId="33" borderId="14" xfId="0" applyNumberFormat="1" applyFont="1" applyFill="1" applyBorder="1" applyAlignment="1">
      <alignment horizontal="center" vertical="center" wrapText="1"/>
    </xf>
    <xf numFmtId="181" fontId="12" fillId="33" borderId="14" xfId="0" applyNumberFormat="1" applyFont="1" applyFill="1" applyBorder="1" applyAlignment="1">
      <alignment horizontal="center" vertical="center" wrapText="1"/>
    </xf>
    <xf numFmtId="181" fontId="74" fillId="33" borderId="17" xfId="0" applyNumberFormat="1" applyFont="1" applyFill="1" applyBorder="1" applyAlignment="1">
      <alignment horizontal="center" vertical="center" wrapText="1"/>
    </xf>
    <xf numFmtId="181" fontId="77" fillId="33" borderId="38" xfId="0" applyNumberFormat="1" applyFont="1" applyFill="1" applyBorder="1" applyAlignment="1">
      <alignment horizontal="center" vertical="center" wrapText="1"/>
    </xf>
    <xf numFmtId="181" fontId="74" fillId="33" borderId="38" xfId="0" applyNumberFormat="1" applyFont="1" applyFill="1" applyBorder="1" applyAlignment="1">
      <alignment horizontal="center" vertical="center" wrapText="1"/>
    </xf>
    <xf numFmtId="181" fontId="74" fillId="33" borderId="18" xfId="0" applyNumberFormat="1" applyFont="1" applyFill="1" applyBorder="1" applyAlignment="1">
      <alignment horizontal="center" vertical="center" wrapText="1"/>
    </xf>
    <xf numFmtId="181" fontId="74" fillId="33" borderId="40" xfId="0" applyNumberFormat="1" applyFont="1" applyFill="1" applyBorder="1" applyAlignment="1">
      <alignment horizontal="center" vertical="center" wrapText="1"/>
    </xf>
    <xf numFmtId="181" fontId="9" fillId="33" borderId="35" xfId="0" applyNumberFormat="1" applyFont="1" applyFill="1" applyBorder="1" applyAlignment="1">
      <alignment horizontal="center" vertical="center" wrapText="1"/>
    </xf>
    <xf numFmtId="181" fontId="12" fillId="6" borderId="24" xfId="0" applyNumberFormat="1" applyFont="1" applyFill="1" applyBorder="1" applyAlignment="1">
      <alignment horizontal="center" vertical="center" wrapText="1"/>
    </xf>
    <xf numFmtId="181" fontId="12" fillId="33" borderId="24" xfId="0" applyNumberFormat="1" applyFont="1" applyFill="1" applyBorder="1" applyAlignment="1">
      <alignment horizontal="center" vertical="center" wrapText="1"/>
    </xf>
    <xf numFmtId="4" fontId="6" fillId="33" borderId="37" xfId="0" applyNumberFormat="1" applyFont="1" applyFill="1" applyBorder="1" applyAlignment="1">
      <alignment horizontal="center" vertical="center" wrapText="1"/>
    </xf>
    <xf numFmtId="181" fontId="74" fillId="33" borderId="16" xfId="0" applyNumberFormat="1" applyFont="1" applyFill="1" applyBorder="1" applyAlignment="1">
      <alignment horizontal="center" vertical="center" wrapText="1"/>
    </xf>
    <xf numFmtId="181" fontId="74" fillId="33" borderId="14" xfId="0" applyNumberFormat="1" applyFont="1" applyFill="1" applyBorder="1" applyAlignment="1">
      <alignment horizontal="center" vertical="center" wrapText="1"/>
    </xf>
    <xf numFmtId="181" fontId="6" fillId="33" borderId="20" xfId="0" applyNumberFormat="1" applyFont="1" applyFill="1" applyBorder="1" applyAlignment="1">
      <alignment horizontal="center" vertical="center" wrapText="1"/>
    </xf>
    <xf numFmtId="181" fontId="6" fillId="33" borderId="36" xfId="0" applyNumberFormat="1" applyFont="1" applyFill="1" applyBorder="1" applyAlignment="1">
      <alignment horizontal="center" vertical="center" wrapText="1"/>
    </xf>
    <xf numFmtId="181" fontId="6" fillId="33" borderId="19" xfId="0" applyNumberFormat="1" applyFont="1" applyFill="1" applyBorder="1" applyAlignment="1">
      <alignment horizontal="center" vertical="center" wrapText="1"/>
    </xf>
    <xf numFmtId="181" fontId="6" fillId="33" borderId="25" xfId="0" applyNumberFormat="1" applyFont="1" applyFill="1" applyBorder="1" applyAlignment="1">
      <alignment horizontal="center" vertical="center" wrapText="1"/>
    </xf>
    <xf numFmtId="181" fontId="6" fillId="33" borderId="28" xfId="0" applyNumberFormat="1" applyFont="1" applyFill="1" applyBorder="1" applyAlignment="1">
      <alignment horizontal="center" vertical="center" wrapText="1"/>
    </xf>
    <xf numFmtId="181" fontId="6" fillId="33" borderId="27" xfId="0" applyNumberFormat="1" applyFont="1" applyFill="1" applyBorder="1" applyAlignment="1">
      <alignment horizontal="center" vertical="center" wrapText="1"/>
    </xf>
    <xf numFmtId="181" fontId="6" fillId="33" borderId="43" xfId="0" applyNumberFormat="1" applyFont="1" applyFill="1" applyBorder="1" applyAlignment="1">
      <alignment horizontal="center" vertical="center" wrapText="1"/>
    </xf>
    <xf numFmtId="181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181" fontId="21" fillId="33" borderId="0" xfId="0" applyNumberFormat="1" applyFont="1" applyFill="1" applyBorder="1" applyAlignment="1">
      <alignment vertical="center" wrapText="1"/>
    </xf>
    <xf numFmtId="0" fontId="6" fillId="33" borderId="32" xfId="0" applyFont="1" applyFill="1" applyBorder="1" applyAlignment="1">
      <alignment vertical="center" wrapText="1"/>
    </xf>
    <xf numFmtId="181" fontId="6" fillId="33" borderId="44" xfId="0" applyNumberFormat="1" applyFont="1" applyFill="1" applyBorder="1" applyAlignment="1">
      <alignment horizontal="center" vertical="center" wrapText="1"/>
    </xf>
    <xf numFmtId="181" fontId="6" fillId="33" borderId="45" xfId="0" applyNumberFormat="1" applyFont="1" applyFill="1" applyBorder="1" applyAlignment="1">
      <alignment horizontal="center" vertical="center" wrapText="1"/>
    </xf>
    <xf numFmtId="14" fontId="18" fillId="33" borderId="17" xfId="0" applyNumberFormat="1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26" fillId="33" borderId="30" xfId="0" applyFont="1" applyFill="1" applyBorder="1" applyAlignment="1">
      <alignment horizontal="center" vertical="center" wrapText="1"/>
    </xf>
    <xf numFmtId="181" fontId="6" fillId="33" borderId="0" xfId="0" applyNumberFormat="1" applyFont="1" applyFill="1" applyBorder="1" applyAlignment="1">
      <alignment horizontal="center" vertical="center" wrapText="1"/>
    </xf>
    <xf numFmtId="181" fontId="9" fillId="33" borderId="30" xfId="0" applyNumberFormat="1" applyFont="1" applyFill="1" applyBorder="1" applyAlignment="1">
      <alignment horizontal="center" vertical="center" wrapText="1"/>
    </xf>
    <xf numFmtId="181" fontId="6" fillId="6" borderId="33" xfId="0" applyNumberFormat="1" applyFont="1" applyFill="1" applyBorder="1" applyAlignment="1">
      <alignment horizontal="center" vertical="center" wrapText="1"/>
    </xf>
    <xf numFmtId="181" fontId="6" fillId="33" borderId="33" xfId="0" applyNumberFormat="1" applyFont="1" applyFill="1" applyBorder="1" applyAlignment="1">
      <alignment horizontal="center" vertical="center" wrapText="1"/>
    </xf>
    <xf numFmtId="181" fontId="12" fillId="33" borderId="31" xfId="0" applyNumberFormat="1" applyFont="1" applyFill="1" applyBorder="1" applyAlignment="1">
      <alignment horizontal="center" vertical="center" wrapText="1"/>
    </xf>
    <xf numFmtId="181" fontId="12" fillId="33" borderId="30" xfId="0" applyNumberFormat="1" applyFont="1" applyFill="1" applyBorder="1" applyAlignment="1">
      <alignment horizontal="center" vertical="center" wrapText="1"/>
    </xf>
    <xf numFmtId="181" fontId="12" fillId="33" borderId="13" xfId="0" applyNumberFormat="1" applyFont="1" applyFill="1" applyBorder="1" applyAlignment="1">
      <alignment horizontal="center" vertical="center" wrapText="1"/>
    </xf>
    <xf numFmtId="181" fontId="9" fillId="33" borderId="11" xfId="0" applyNumberFormat="1" applyFont="1" applyFill="1" applyBorder="1" applyAlignment="1">
      <alignment horizontal="center" vertical="center" wrapText="1"/>
    </xf>
    <xf numFmtId="0" fontId="18" fillId="33" borderId="23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 shrinkToFit="1"/>
    </xf>
    <xf numFmtId="4" fontId="6" fillId="33" borderId="38" xfId="0" applyNumberFormat="1" applyFont="1" applyFill="1" applyBorder="1" applyAlignment="1">
      <alignment horizontal="center" vertical="center" wrapText="1"/>
    </xf>
    <xf numFmtId="4" fontId="6" fillId="33" borderId="39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81" fontId="16" fillId="33" borderId="14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181" fontId="6" fillId="33" borderId="11" xfId="0" applyNumberFormat="1" applyFont="1" applyFill="1" applyBorder="1" applyAlignment="1">
      <alignment horizontal="center" vertical="center" wrapText="1"/>
    </xf>
    <xf numFmtId="181" fontId="6" fillId="33" borderId="23" xfId="0" applyNumberFormat="1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 shrinkToFit="1"/>
    </xf>
    <xf numFmtId="0" fontId="4" fillId="33" borderId="35" xfId="0" applyFont="1" applyFill="1" applyBorder="1" applyAlignment="1">
      <alignment horizontal="center" vertical="center" wrapText="1"/>
    </xf>
    <xf numFmtId="181" fontId="12" fillId="33" borderId="35" xfId="0" applyNumberFormat="1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center"/>
    </xf>
    <xf numFmtId="181" fontId="6" fillId="0" borderId="15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 wrapText="1"/>
    </xf>
    <xf numFmtId="181" fontId="12" fillId="33" borderId="0" xfId="0" applyNumberFormat="1" applyFont="1" applyFill="1" applyBorder="1" applyAlignment="1">
      <alignment horizontal="center" vertical="center" wrapText="1"/>
    </xf>
    <xf numFmtId="0" fontId="18" fillId="33" borderId="46" xfId="0" applyFont="1" applyFill="1" applyBorder="1" applyAlignment="1">
      <alignment horizontal="center" vertical="center"/>
    </xf>
    <xf numFmtId="0" fontId="21" fillId="33" borderId="30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21" fillId="33" borderId="30" xfId="0" applyFont="1" applyFill="1" applyBorder="1" applyAlignment="1">
      <alignment vertical="center" wrapText="1"/>
    </xf>
    <xf numFmtId="0" fontId="3" fillId="33" borderId="30" xfId="0" applyFont="1" applyFill="1" applyBorder="1" applyAlignment="1">
      <alignment vertical="center" wrapText="1"/>
    </xf>
    <xf numFmtId="0" fontId="13" fillId="33" borderId="47" xfId="0" applyFont="1" applyFill="1" applyBorder="1" applyAlignment="1">
      <alignment vertical="center" wrapText="1"/>
    </xf>
    <xf numFmtId="181" fontId="7" fillId="33" borderId="0" xfId="0" applyNumberFormat="1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vertical="center"/>
    </xf>
    <xf numFmtId="181" fontId="21" fillId="33" borderId="30" xfId="0" applyNumberFormat="1" applyFont="1" applyFill="1" applyBorder="1" applyAlignment="1">
      <alignment horizontal="center" vertical="center" wrapText="1"/>
    </xf>
    <xf numFmtId="181" fontId="27" fillId="33" borderId="30" xfId="0" applyNumberFormat="1" applyFont="1" applyFill="1" applyBorder="1" applyAlignment="1">
      <alignment horizontal="center" vertical="center" wrapText="1"/>
    </xf>
    <xf numFmtId="0" fontId="21" fillId="33" borderId="33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0" fontId="10" fillId="33" borderId="30" xfId="0" applyFont="1" applyFill="1" applyBorder="1" applyAlignment="1">
      <alignment horizontal="center" vertical="center"/>
    </xf>
    <xf numFmtId="182" fontId="10" fillId="33" borderId="30" xfId="0" applyNumberFormat="1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181" fontId="3" fillId="33" borderId="30" xfId="0" applyNumberFormat="1" applyFont="1" applyFill="1" applyBorder="1" applyAlignment="1">
      <alignment horizontal="center" vertical="center" wrapText="1"/>
    </xf>
    <xf numFmtId="181" fontId="29" fillId="33" borderId="30" xfId="0" applyNumberFormat="1" applyFont="1" applyFill="1" applyBorder="1" applyAlignment="1">
      <alignment horizontal="center" vertical="center" wrapText="1"/>
    </xf>
    <xf numFmtId="181" fontId="12" fillId="33" borderId="0" xfId="0" applyNumberFormat="1" applyFont="1" applyFill="1" applyBorder="1" applyAlignment="1">
      <alignment horizontal="center" vertical="center" wrapText="1"/>
    </xf>
    <xf numFmtId="188" fontId="6" fillId="33" borderId="40" xfId="0" applyNumberFormat="1" applyFont="1" applyFill="1" applyBorder="1" applyAlignment="1">
      <alignment horizontal="center" vertical="center" wrapText="1"/>
    </xf>
    <xf numFmtId="181" fontId="2" fillId="33" borderId="0" xfId="0" applyNumberFormat="1" applyFont="1" applyFill="1" applyBorder="1" applyAlignment="1">
      <alignment vertical="center" wrapText="1"/>
    </xf>
    <xf numFmtId="0" fontId="30" fillId="33" borderId="0" xfId="0" applyFont="1" applyFill="1" applyBorder="1" applyAlignment="1">
      <alignment vertical="center" wrapText="1"/>
    </xf>
    <xf numFmtId="0" fontId="31" fillId="33" borderId="30" xfId="0" applyFont="1" applyFill="1" applyBorder="1" applyAlignment="1">
      <alignment horizontal="center" vertical="center" wrapText="1"/>
    </xf>
    <xf numFmtId="0" fontId="30" fillId="33" borderId="30" xfId="0" applyFont="1" applyFill="1" applyBorder="1" applyAlignment="1">
      <alignment horizontal="center" vertical="center" wrapText="1"/>
    </xf>
    <xf numFmtId="181" fontId="30" fillId="33" borderId="30" xfId="0" applyNumberFormat="1" applyFont="1" applyFill="1" applyBorder="1" applyAlignment="1">
      <alignment horizontal="center" vertical="center" wrapText="1"/>
    </xf>
    <xf numFmtId="181" fontId="30" fillId="33" borderId="0" xfId="0" applyNumberFormat="1" applyFont="1" applyFill="1" applyBorder="1" applyAlignment="1">
      <alignment vertical="center" wrapText="1"/>
    </xf>
    <xf numFmtId="187" fontId="30" fillId="33" borderId="0" xfId="0" applyNumberFormat="1" applyFont="1" applyFill="1" applyBorder="1" applyAlignment="1">
      <alignment vertical="center" wrapText="1"/>
    </xf>
    <xf numFmtId="0" fontId="30" fillId="33" borderId="30" xfId="0" applyFont="1" applyFill="1" applyBorder="1" applyAlignment="1">
      <alignment vertical="center" wrapText="1"/>
    </xf>
    <xf numFmtId="181" fontId="32" fillId="33" borderId="30" xfId="0" applyNumberFormat="1" applyFont="1" applyFill="1" applyBorder="1" applyAlignment="1">
      <alignment horizontal="center" vertical="center" wrapText="1"/>
    </xf>
    <xf numFmtId="181" fontId="74" fillId="33" borderId="0" xfId="0" applyNumberFormat="1" applyFont="1" applyFill="1" applyAlignment="1">
      <alignment vertical="center" wrapText="1"/>
    </xf>
    <xf numFmtId="181" fontId="20" fillId="0" borderId="30" xfId="0" applyNumberFormat="1" applyFont="1" applyFill="1" applyBorder="1" applyAlignment="1">
      <alignment horizontal="center" vertical="center" wrapText="1"/>
    </xf>
    <xf numFmtId="181" fontId="22" fillId="0" borderId="30" xfId="0" applyNumberFormat="1" applyFont="1" applyFill="1" applyBorder="1" applyAlignment="1">
      <alignment horizontal="center" vertical="center" wrapText="1"/>
    </xf>
    <xf numFmtId="181" fontId="13" fillId="0" borderId="30" xfId="0" applyNumberFormat="1" applyFont="1" applyFill="1" applyBorder="1" applyAlignment="1">
      <alignment horizontal="center" vertical="center" wrapText="1"/>
    </xf>
    <xf numFmtId="181" fontId="9" fillId="0" borderId="11" xfId="0" applyNumberFormat="1" applyFont="1" applyFill="1" applyBorder="1" applyAlignment="1">
      <alignment horizontal="center" vertical="center" wrapText="1"/>
    </xf>
    <xf numFmtId="4" fontId="6" fillId="33" borderId="0" xfId="0" applyNumberFormat="1" applyFont="1" applyFill="1" applyBorder="1" applyAlignment="1">
      <alignment vertical="center" wrapText="1"/>
    </xf>
    <xf numFmtId="181" fontId="13" fillId="0" borderId="34" xfId="0" applyNumberFormat="1" applyFont="1" applyFill="1" applyBorder="1" applyAlignment="1">
      <alignment horizontal="center" vertical="center" wrapText="1"/>
    </xf>
    <xf numFmtId="181" fontId="12" fillId="33" borderId="0" xfId="0" applyNumberFormat="1" applyFont="1" applyFill="1" applyBorder="1" applyAlignment="1">
      <alignment vertical="center" wrapText="1"/>
    </xf>
    <xf numFmtId="181" fontId="6" fillId="0" borderId="37" xfId="0" applyNumberFormat="1" applyFont="1" applyFill="1" applyBorder="1" applyAlignment="1">
      <alignment horizontal="center" vertical="center" wrapText="1"/>
    </xf>
    <xf numFmtId="181" fontId="6" fillId="0" borderId="30" xfId="0" applyNumberFormat="1" applyFont="1" applyFill="1" applyBorder="1" applyAlignment="1">
      <alignment horizontal="center" vertical="center" wrapText="1"/>
    </xf>
    <xf numFmtId="181" fontId="9" fillId="0" borderId="30" xfId="0" applyNumberFormat="1" applyFont="1" applyFill="1" applyBorder="1" applyAlignment="1">
      <alignment horizontal="center" vertical="center" wrapText="1"/>
    </xf>
    <xf numFmtId="181" fontId="7" fillId="0" borderId="30" xfId="0" applyNumberFormat="1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vertical="center"/>
    </xf>
    <xf numFmtId="182" fontId="6" fillId="36" borderId="30" xfId="0" applyNumberFormat="1" applyFont="1" applyFill="1" applyBorder="1" applyAlignment="1">
      <alignment horizontal="center" vertical="center" wrapText="1"/>
    </xf>
    <xf numFmtId="0" fontId="18" fillId="33" borderId="48" xfId="0" applyFont="1" applyFill="1" applyBorder="1" applyAlignment="1">
      <alignment horizontal="center" vertical="center"/>
    </xf>
    <xf numFmtId="0" fontId="18" fillId="33" borderId="46" xfId="0" applyFont="1" applyFill="1" applyBorder="1" applyAlignment="1">
      <alignment horizontal="center" vertical="center"/>
    </xf>
    <xf numFmtId="0" fontId="18" fillId="33" borderId="49" xfId="0" applyFont="1" applyFill="1" applyBorder="1" applyAlignment="1">
      <alignment horizontal="center" vertical="center"/>
    </xf>
    <xf numFmtId="0" fontId="18" fillId="33" borderId="5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18" fillId="33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8" fillId="33" borderId="51" xfId="0" applyFont="1" applyFill="1" applyBorder="1" applyAlignment="1">
      <alignment horizontal="center" vertical="center"/>
    </xf>
    <xf numFmtId="0" fontId="18" fillId="33" borderId="52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18" fillId="34" borderId="21" xfId="0" applyFont="1" applyFill="1" applyBorder="1" applyAlignment="1">
      <alignment horizontal="left" vertical="center"/>
    </xf>
    <xf numFmtId="0" fontId="18" fillId="34" borderId="24" xfId="0" applyFont="1" applyFill="1" applyBorder="1" applyAlignment="1">
      <alignment horizontal="left" vertical="center"/>
    </xf>
    <xf numFmtId="0" fontId="18" fillId="34" borderId="15" xfId="0" applyFont="1" applyFill="1" applyBorder="1" applyAlignment="1">
      <alignment horizontal="left"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33" borderId="46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181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81" fontId="12" fillId="33" borderId="0" xfId="0" applyNumberFormat="1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 horizontal="center" vertical="center" wrapText="1"/>
    </xf>
    <xf numFmtId="0" fontId="10" fillId="33" borderId="4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5"/>
  <sheetViews>
    <sheetView tabSelected="1" view="pageBreakPreview" zoomScaleNormal="80" zoomScaleSheetLayoutView="100" zoomScalePageLayoutView="0" workbookViewId="0" topLeftCell="A1">
      <selection activeCell="A10" sqref="A10"/>
    </sheetView>
  </sheetViews>
  <sheetFormatPr defaultColWidth="9.140625" defaultRowHeight="15"/>
  <cols>
    <col min="1" max="1" width="73.8515625" style="3" customWidth="1"/>
    <col min="2" max="2" width="9.421875" style="102" customWidth="1"/>
    <col min="3" max="3" width="14.7109375" style="4" customWidth="1"/>
    <col min="4" max="4" width="15.421875" style="184" customWidth="1"/>
    <col min="5" max="5" width="16.7109375" style="184" customWidth="1"/>
    <col min="6" max="6" width="16.8515625" style="184" customWidth="1"/>
    <col min="7" max="7" width="16.140625" style="184" customWidth="1"/>
    <col min="8" max="8" width="14.421875" style="184" customWidth="1"/>
    <col min="9" max="9" width="14.28125" style="184" customWidth="1"/>
    <col min="10" max="10" width="15.57421875" style="4" customWidth="1"/>
    <col min="11" max="11" width="19.421875" style="4" customWidth="1"/>
    <col min="12" max="12" width="9.140625" style="20" hidden="1" customWidth="1"/>
    <col min="13" max="13" width="23.140625" style="20" customWidth="1"/>
    <col min="14" max="15" width="12.00390625" style="20" bestFit="1" customWidth="1"/>
    <col min="16" max="16" width="11.28125" style="20" bestFit="1" customWidth="1"/>
    <col min="17" max="17" width="12.00390625" style="20" bestFit="1" customWidth="1"/>
    <col min="18" max="16384" width="9.140625" style="20" customWidth="1"/>
  </cols>
  <sheetData>
    <row r="1" spans="1:11" s="1" customFormat="1" ht="46.5" customHeight="1">
      <c r="A1" s="1" t="s">
        <v>340</v>
      </c>
      <c r="B1" s="102"/>
      <c r="C1" s="2"/>
      <c r="D1" s="206"/>
      <c r="E1" s="206"/>
      <c r="F1" s="206"/>
      <c r="G1" s="267" t="s">
        <v>344</v>
      </c>
      <c r="H1" s="267"/>
      <c r="I1" s="267"/>
      <c r="J1" s="267"/>
      <c r="K1" s="267"/>
    </row>
    <row r="2" spans="2:11" s="11" customFormat="1" ht="20.25" customHeight="1">
      <c r="B2" s="103"/>
      <c r="C2" s="12"/>
      <c r="D2" s="149"/>
      <c r="E2" s="149"/>
      <c r="F2" s="149"/>
      <c r="G2" s="13"/>
      <c r="H2" s="13"/>
      <c r="I2" s="13"/>
      <c r="J2" s="13"/>
      <c r="K2" s="13"/>
    </row>
    <row r="3" spans="1:11" s="11" customFormat="1" ht="19.5">
      <c r="A3" s="49"/>
      <c r="B3" s="104"/>
      <c r="C3" s="50"/>
      <c r="D3" s="51"/>
      <c r="E3" s="51"/>
      <c r="F3" s="51"/>
      <c r="G3" s="261" t="s">
        <v>0</v>
      </c>
      <c r="H3" s="261"/>
      <c r="I3" s="261"/>
      <c r="J3" s="261"/>
      <c r="K3" s="49"/>
    </row>
    <row r="4" spans="1:11" s="11" customFormat="1" ht="24" customHeight="1">
      <c r="A4" s="49" t="s">
        <v>1</v>
      </c>
      <c r="B4" s="104"/>
      <c r="C4" s="50"/>
      <c r="D4" s="51"/>
      <c r="E4" s="51"/>
      <c r="F4" s="51"/>
      <c r="G4" s="261"/>
      <c r="H4" s="261"/>
      <c r="I4" s="261"/>
      <c r="J4" s="261"/>
      <c r="K4" s="49"/>
    </row>
    <row r="5" spans="1:11" s="11" customFormat="1" ht="24" customHeight="1">
      <c r="A5" s="49" t="s">
        <v>198</v>
      </c>
      <c r="B5" s="104"/>
      <c r="C5" s="50"/>
      <c r="D5" s="51"/>
      <c r="E5" s="51"/>
      <c r="F5" s="51"/>
      <c r="G5" s="268" t="s">
        <v>549</v>
      </c>
      <c r="H5" s="269"/>
      <c r="I5" s="269"/>
      <c r="J5" s="269"/>
      <c r="K5" s="269"/>
    </row>
    <row r="6" spans="1:11" s="11" customFormat="1" ht="24" customHeight="1">
      <c r="A6" s="49" t="s">
        <v>292</v>
      </c>
      <c r="B6" s="104"/>
      <c r="C6" s="50"/>
      <c r="D6" s="51"/>
      <c r="E6" s="51"/>
      <c r="F6" s="51"/>
      <c r="G6" s="261"/>
      <c r="H6" s="261"/>
      <c r="I6" s="261"/>
      <c r="J6" s="261"/>
      <c r="K6" s="49"/>
    </row>
    <row r="7" spans="1:11" s="11" customFormat="1" ht="24" customHeight="1" thickBot="1">
      <c r="A7" s="49" t="s">
        <v>341</v>
      </c>
      <c r="B7" s="104"/>
      <c r="C7" s="50"/>
      <c r="D7" s="51"/>
      <c r="E7" s="51"/>
      <c r="F7" s="51"/>
      <c r="G7" s="51"/>
      <c r="H7" s="51"/>
      <c r="I7" s="51"/>
      <c r="J7" s="51"/>
      <c r="K7" s="50"/>
    </row>
    <row r="8" spans="1:12" s="11" customFormat="1" ht="24" customHeight="1">
      <c r="A8" s="49" t="s">
        <v>2</v>
      </c>
      <c r="B8" s="104"/>
      <c r="C8" s="50"/>
      <c r="D8" s="51"/>
      <c r="E8" s="51"/>
      <c r="F8" s="51"/>
      <c r="G8" s="51"/>
      <c r="H8" s="51"/>
      <c r="I8" s="263" t="s">
        <v>3</v>
      </c>
      <c r="J8" s="264"/>
      <c r="K8" s="221"/>
      <c r="L8" s="14" t="s">
        <v>4</v>
      </c>
    </row>
    <row r="9" spans="1:12" s="11" customFormat="1" ht="24" customHeight="1">
      <c r="A9" s="49" t="s">
        <v>1</v>
      </c>
      <c r="B9" s="104"/>
      <c r="C9" s="50"/>
      <c r="D9" s="51"/>
      <c r="E9" s="51"/>
      <c r="F9" s="51"/>
      <c r="G9" s="51"/>
      <c r="H9" s="51"/>
      <c r="I9" s="265" t="s">
        <v>525</v>
      </c>
      <c r="J9" s="266"/>
      <c r="K9" s="146" t="s">
        <v>290</v>
      </c>
      <c r="L9" s="14"/>
    </row>
    <row r="10" spans="1:12" s="11" customFormat="1" ht="24" customHeight="1">
      <c r="A10" s="49" t="s">
        <v>342</v>
      </c>
      <c r="B10" s="104"/>
      <c r="C10" s="50"/>
      <c r="D10" s="51"/>
      <c r="E10" s="51"/>
      <c r="F10" s="51"/>
      <c r="G10" s="51"/>
      <c r="H10" s="51"/>
      <c r="I10" s="265" t="s">
        <v>5</v>
      </c>
      <c r="J10" s="266"/>
      <c r="K10" s="146"/>
      <c r="L10" s="14"/>
    </row>
    <row r="11" spans="1:12" s="11" customFormat="1" ht="24" customHeight="1">
      <c r="A11" s="49" t="s">
        <v>292</v>
      </c>
      <c r="B11" s="104"/>
      <c r="C11" s="50"/>
      <c r="D11" s="51"/>
      <c r="E11" s="51"/>
      <c r="F11" s="51"/>
      <c r="G11" s="51"/>
      <c r="H11" s="51"/>
      <c r="I11" s="265" t="s">
        <v>6</v>
      </c>
      <c r="J11" s="266"/>
      <c r="K11" s="189"/>
      <c r="L11" s="14"/>
    </row>
    <row r="12" spans="1:12" s="11" customFormat="1" ht="24" customHeight="1" thickBot="1">
      <c r="A12" s="49" t="s">
        <v>343</v>
      </c>
      <c r="B12" s="104"/>
      <c r="C12" s="50"/>
      <c r="D12" s="51"/>
      <c r="E12" s="51"/>
      <c r="F12" s="51"/>
      <c r="G12" s="51"/>
      <c r="H12" s="51"/>
      <c r="I12" s="270" t="s">
        <v>7</v>
      </c>
      <c r="J12" s="271"/>
      <c r="K12" s="52"/>
      <c r="L12" s="14"/>
    </row>
    <row r="13" spans="1:11" s="11" customFormat="1" ht="19.5">
      <c r="A13" s="49" t="s">
        <v>2</v>
      </c>
      <c r="B13" s="104"/>
      <c r="C13" s="50"/>
      <c r="D13" s="51"/>
      <c r="E13" s="51"/>
      <c r="F13" s="51"/>
      <c r="G13" s="51"/>
      <c r="H13" s="51"/>
      <c r="I13" s="51"/>
      <c r="J13" s="51"/>
      <c r="K13" s="50"/>
    </row>
    <row r="14" spans="1:11" s="11" customFormat="1" ht="18" customHeight="1" thickBot="1">
      <c r="A14" s="49"/>
      <c r="B14" s="104"/>
      <c r="C14" s="53"/>
      <c r="D14" s="207"/>
      <c r="E14" s="207"/>
      <c r="F14" s="207"/>
      <c r="G14" s="51"/>
      <c r="H14" s="51"/>
      <c r="I14" s="272"/>
      <c r="J14" s="272"/>
      <c r="K14" s="50"/>
    </row>
    <row r="15" spans="1:12" s="11" customFormat="1" ht="18" customHeight="1" thickBot="1">
      <c r="A15" s="54" t="s">
        <v>8</v>
      </c>
      <c r="B15" s="273">
        <v>2022</v>
      </c>
      <c r="C15" s="274"/>
      <c r="D15" s="274"/>
      <c r="E15" s="274"/>
      <c r="F15" s="274"/>
      <c r="G15" s="274"/>
      <c r="H15" s="275"/>
      <c r="I15" s="276" t="s">
        <v>9</v>
      </c>
      <c r="J15" s="277"/>
      <c r="K15" s="278"/>
      <c r="L15" s="15"/>
    </row>
    <row r="16" spans="1:12" s="11" customFormat="1" ht="40.5" customHeight="1" thickBot="1">
      <c r="A16" s="55" t="s">
        <v>10</v>
      </c>
      <c r="B16" s="279" t="s">
        <v>199</v>
      </c>
      <c r="C16" s="280"/>
      <c r="D16" s="280"/>
      <c r="E16" s="280"/>
      <c r="F16" s="280"/>
      <c r="G16" s="280"/>
      <c r="H16" s="281"/>
      <c r="I16" s="276" t="s">
        <v>11</v>
      </c>
      <c r="J16" s="278"/>
      <c r="K16" s="147">
        <v>26482717</v>
      </c>
      <c r="L16" s="15"/>
    </row>
    <row r="17" spans="1:12" s="11" customFormat="1" ht="18" customHeight="1" thickBot="1">
      <c r="A17" s="55" t="s">
        <v>12</v>
      </c>
      <c r="B17" s="279" t="s">
        <v>193</v>
      </c>
      <c r="C17" s="280"/>
      <c r="D17" s="280"/>
      <c r="E17" s="280"/>
      <c r="F17" s="280"/>
      <c r="G17" s="280"/>
      <c r="H17" s="281"/>
      <c r="I17" s="276" t="s">
        <v>13</v>
      </c>
      <c r="J17" s="278"/>
      <c r="K17" s="147"/>
      <c r="L17" s="15"/>
    </row>
    <row r="18" spans="1:12" s="11" customFormat="1" ht="18" customHeight="1" thickBot="1">
      <c r="A18" s="55" t="s">
        <v>14</v>
      </c>
      <c r="B18" s="279" t="s">
        <v>200</v>
      </c>
      <c r="C18" s="280"/>
      <c r="D18" s="280"/>
      <c r="E18" s="280"/>
      <c r="F18" s="280"/>
      <c r="G18" s="280"/>
      <c r="H18" s="281"/>
      <c r="I18" s="276" t="s">
        <v>15</v>
      </c>
      <c r="J18" s="278"/>
      <c r="K18" s="147">
        <v>953100000</v>
      </c>
      <c r="L18" s="15"/>
    </row>
    <row r="19" spans="1:12" s="11" customFormat="1" ht="18" customHeight="1" thickBot="1">
      <c r="A19" s="55" t="s">
        <v>16</v>
      </c>
      <c r="B19" s="279"/>
      <c r="C19" s="280"/>
      <c r="D19" s="280"/>
      <c r="E19" s="280"/>
      <c r="F19" s="280"/>
      <c r="G19" s="280"/>
      <c r="H19" s="281"/>
      <c r="I19" s="276" t="s">
        <v>17</v>
      </c>
      <c r="J19" s="278"/>
      <c r="K19" s="147"/>
      <c r="L19" s="15"/>
    </row>
    <row r="20" spans="1:12" s="11" customFormat="1" ht="18" customHeight="1" thickBot="1">
      <c r="A20" s="55" t="s">
        <v>18</v>
      </c>
      <c r="B20" s="279" t="s">
        <v>194</v>
      </c>
      <c r="C20" s="280"/>
      <c r="D20" s="280"/>
      <c r="E20" s="280"/>
      <c r="F20" s="280"/>
      <c r="G20" s="280"/>
      <c r="H20" s="281"/>
      <c r="I20" s="276" t="s">
        <v>19</v>
      </c>
      <c r="J20" s="278"/>
      <c r="K20" s="147"/>
      <c r="L20" s="15"/>
    </row>
    <row r="21" spans="1:12" s="11" customFormat="1" ht="18" customHeight="1" thickBot="1">
      <c r="A21" s="55" t="s">
        <v>20</v>
      </c>
      <c r="B21" s="279" t="s">
        <v>195</v>
      </c>
      <c r="C21" s="280"/>
      <c r="D21" s="280"/>
      <c r="E21" s="280"/>
      <c r="F21" s="280"/>
      <c r="G21" s="280"/>
      <c r="H21" s="281"/>
      <c r="I21" s="276" t="s">
        <v>21</v>
      </c>
      <c r="J21" s="278"/>
      <c r="K21" s="147" t="s">
        <v>291</v>
      </c>
      <c r="L21" s="15"/>
    </row>
    <row r="22" spans="1:12" s="11" customFormat="1" ht="18" customHeight="1" thickBot="1">
      <c r="A22" s="55" t="s">
        <v>22</v>
      </c>
      <c r="B22" s="282" t="s">
        <v>23</v>
      </c>
      <c r="C22" s="283"/>
      <c r="D22" s="283"/>
      <c r="E22" s="283"/>
      <c r="F22" s="283"/>
      <c r="G22" s="283"/>
      <c r="H22" s="284"/>
      <c r="I22" s="201"/>
      <c r="J22" s="147"/>
      <c r="K22" s="147"/>
      <c r="L22" s="16"/>
    </row>
    <row r="23" spans="1:12" s="11" customFormat="1" ht="18" customHeight="1" thickBot="1">
      <c r="A23" s="55" t="s">
        <v>24</v>
      </c>
      <c r="B23" s="279" t="s">
        <v>196</v>
      </c>
      <c r="C23" s="280"/>
      <c r="D23" s="280"/>
      <c r="E23" s="280"/>
      <c r="F23" s="280"/>
      <c r="G23" s="280"/>
      <c r="H23" s="281"/>
      <c r="I23" s="201"/>
      <c r="J23" s="147"/>
      <c r="K23" s="147"/>
      <c r="L23" s="15"/>
    </row>
    <row r="24" spans="1:12" s="11" customFormat="1" ht="18" customHeight="1" thickBot="1">
      <c r="A24" s="55" t="s">
        <v>25</v>
      </c>
      <c r="B24" s="279">
        <v>493</v>
      </c>
      <c r="C24" s="280"/>
      <c r="D24" s="280"/>
      <c r="E24" s="280"/>
      <c r="F24" s="280"/>
      <c r="G24" s="280"/>
      <c r="H24" s="281"/>
      <c r="I24" s="276" t="s">
        <v>26</v>
      </c>
      <c r="J24" s="278"/>
      <c r="K24" s="147"/>
      <c r="L24" s="15"/>
    </row>
    <row r="25" spans="1:12" s="11" customFormat="1" ht="18" customHeight="1" thickBot="1">
      <c r="A25" s="55" t="s">
        <v>27</v>
      </c>
      <c r="B25" s="279" t="s">
        <v>201</v>
      </c>
      <c r="C25" s="280"/>
      <c r="D25" s="280"/>
      <c r="E25" s="280"/>
      <c r="F25" s="280"/>
      <c r="G25" s="280"/>
      <c r="H25" s="281"/>
      <c r="I25" s="276" t="s">
        <v>28</v>
      </c>
      <c r="J25" s="278"/>
      <c r="K25" s="147"/>
      <c r="L25" s="15"/>
    </row>
    <row r="26" spans="1:12" s="11" customFormat="1" ht="18" customHeight="1" thickBot="1">
      <c r="A26" s="55" t="s">
        <v>29</v>
      </c>
      <c r="B26" s="279">
        <v>347262474</v>
      </c>
      <c r="C26" s="280"/>
      <c r="D26" s="280"/>
      <c r="E26" s="280"/>
      <c r="F26" s="280"/>
      <c r="G26" s="280"/>
      <c r="H26" s="281"/>
      <c r="I26" s="202"/>
      <c r="J26" s="148"/>
      <c r="K26" s="148"/>
      <c r="L26" s="16"/>
    </row>
    <row r="27" spans="1:11" s="11" customFormat="1" ht="18" customHeight="1" thickBot="1">
      <c r="A27" s="55" t="s">
        <v>30</v>
      </c>
      <c r="B27" s="279" t="s">
        <v>202</v>
      </c>
      <c r="C27" s="280"/>
      <c r="D27" s="280"/>
      <c r="E27" s="280"/>
      <c r="F27" s="280"/>
      <c r="G27" s="280"/>
      <c r="H27" s="281"/>
      <c r="I27" s="51"/>
      <c r="J27" s="50"/>
      <c r="K27" s="50"/>
    </row>
    <row r="28" spans="1:11" s="11" customFormat="1" ht="15" customHeight="1">
      <c r="A28" s="17"/>
      <c r="B28" s="105"/>
      <c r="C28" s="12"/>
      <c r="D28" s="149"/>
      <c r="E28" s="149"/>
      <c r="F28" s="149"/>
      <c r="G28" s="149"/>
      <c r="H28" s="149"/>
      <c r="I28" s="149"/>
      <c r="J28" s="12"/>
      <c r="K28" s="12"/>
    </row>
    <row r="29" spans="1:11" s="11" customFormat="1" ht="76.5" customHeight="1">
      <c r="A29" s="298" t="s">
        <v>314</v>
      </c>
      <c r="B29" s="298"/>
      <c r="C29" s="298"/>
      <c r="D29" s="298"/>
      <c r="E29" s="298"/>
      <c r="F29" s="298"/>
      <c r="G29" s="298"/>
      <c r="H29" s="298"/>
      <c r="I29" s="298"/>
      <c r="J29" s="298"/>
      <c r="K29" s="12"/>
    </row>
    <row r="30" spans="1:11" s="11" customFormat="1" ht="33" customHeight="1" thickBot="1">
      <c r="A30" s="18"/>
      <c r="B30" s="105"/>
      <c r="C30" s="18"/>
      <c r="D30" s="63"/>
      <c r="E30" s="63"/>
      <c r="F30" s="63"/>
      <c r="G30" s="63"/>
      <c r="H30" s="63"/>
      <c r="I30" s="63"/>
      <c r="J30" s="28" t="s">
        <v>31</v>
      </c>
      <c r="K30" s="12"/>
    </row>
    <row r="31" spans="1:11" s="11" customFormat="1" ht="37.5" customHeight="1" thickBot="1">
      <c r="A31" s="299" t="s">
        <v>32</v>
      </c>
      <c r="B31" s="301" t="s">
        <v>107</v>
      </c>
      <c r="C31" s="292" t="s">
        <v>33</v>
      </c>
      <c r="D31" s="285" t="s">
        <v>315</v>
      </c>
      <c r="E31" s="285" t="s">
        <v>316</v>
      </c>
      <c r="F31" s="285" t="s">
        <v>334</v>
      </c>
      <c r="G31" s="287" t="s">
        <v>34</v>
      </c>
      <c r="H31" s="288"/>
      <c r="I31" s="288"/>
      <c r="J31" s="289"/>
      <c r="K31" s="292" t="s">
        <v>35</v>
      </c>
    </row>
    <row r="32" spans="1:11" s="11" customFormat="1" ht="86.25" customHeight="1" thickBot="1">
      <c r="A32" s="300"/>
      <c r="B32" s="302"/>
      <c r="C32" s="293"/>
      <c r="D32" s="286"/>
      <c r="E32" s="286"/>
      <c r="F32" s="286"/>
      <c r="G32" s="213" t="s">
        <v>36</v>
      </c>
      <c r="H32" s="64" t="s">
        <v>37</v>
      </c>
      <c r="I32" s="203" t="s">
        <v>38</v>
      </c>
      <c r="J32" s="19" t="s">
        <v>39</v>
      </c>
      <c r="K32" s="293"/>
    </row>
    <row r="33" spans="1:11" s="8" customFormat="1" ht="17.25" customHeight="1" thickBot="1">
      <c r="A33" s="9">
        <v>1</v>
      </c>
      <c r="B33" s="106"/>
      <c r="C33" s="10">
        <v>2</v>
      </c>
      <c r="D33" s="208">
        <v>3</v>
      </c>
      <c r="E33" s="208">
        <v>4</v>
      </c>
      <c r="F33" s="208">
        <v>5</v>
      </c>
      <c r="G33" s="214">
        <v>6</v>
      </c>
      <c r="H33" s="65">
        <v>7</v>
      </c>
      <c r="I33" s="65">
        <v>8</v>
      </c>
      <c r="J33" s="10">
        <v>9</v>
      </c>
      <c r="K33" s="10">
        <v>10</v>
      </c>
    </row>
    <row r="34" spans="1:15" s="37" customFormat="1" ht="32.25" customHeight="1">
      <c r="A34" s="98" t="s">
        <v>40</v>
      </c>
      <c r="B34" s="107">
        <v>1</v>
      </c>
      <c r="C34" s="99">
        <v>1000</v>
      </c>
      <c r="D34" s="197"/>
      <c r="E34" s="197"/>
      <c r="F34" s="197"/>
      <c r="G34" s="215"/>
      <c r="H34" s="197"/>
      <c r="I34" s="197"/>
      <c r="J34" s="113"/>
      <c r="K34" s="113"/>
      <c r="O34" s="58"/>
    </row>
    <row r="35" spans="1:13" s="38" customFormat="1" ht="61.5" customHeight="1">
      <c r="A35" s="84" t="s">
        <v>41</v>
      </c>
      <c r="B35" s="66">
        <f>B34+1</f>
        <v>2</v>
      </c>
      <c r="C35" s="85">
        <v>1010</v>
      </c>
      <c r="D35" s="198">
        <f>D36+D39+D40+D44+D45+D53+D54+D55</f>
        <v>72704.4</v>
      </c>
      <c r="E35" s="198">
        <f>E36+E39+E40+E44+E45+E53+E54+E55</f>
        <v>107917</v>
      </c>
      <c r="F35" s="198">
        <f>F36+F39+F40+F44+F45</f>
        <v>140691.35</v>
      </c>
      <c r="G35" s="198">
        <f>G36+G39+G40+G44+G45</f>
        <v>35015.25</v>
      </c>
      <c r="H35" s="198">
        <f>H36+H39+H40+H44+H45</f>
        <v>35868.100000000006</v>
      </c>
      <c r="I35" s="198">
        <f>I36+I39+I40+I44+I45</f>
        <v>35456.600000000006</v>
      </c>
      <c r="J35" s="198">
        <f>J36+J39+J40+J44+J45</f>
        <v>34351.36000000001</v>
      </c>
      <c r="K35" s="114"/>
      <c r="M35" s="256"/>
    </row>
    <row r="36" spans="1:11" s="22" customFormat="1" ht="21" customHeight="1">
      <c r="A36" s="67" t="s">
        <v>224</v>
      </c>
      <c r="B36" s="66">
        <f aca="true" t="shared" si="0" ref="B36:B100">B35+1</f>
        <v>3</v>
      </c>
      <c r="C36" s="62">
        <v>1020</v>
      </c>
      <c r="D36" s="117">
        <f aca="true" t="shared" si="1" ref="D36:J36">D37+D38</f>
        <v>1065.5</v>
      </c>
      <c r="E36" s="117">
        <f t="shared" si="1"/>
        <v>423.4</v>
      </c>
      <c r="F36" s="117">
        <f>G36+H36+I36+J36</f>
        <v>423.35</v>
      </c>
      <c r="G36" s="117">
        <f t="shared" si="1"/>
        <v>105.85</v>
      </c>
      <c r="H36" s="117">
        <f t="shared" si="1"/>
        <v>105.8</v>
      </c>
      <c r="I36" s="117">
        <f t="shared" si="1"/>
        <v>105.8</v>
      </c>
      <c r="J36" s="117">
        <f t="shared" si="1"/>
        <v>105.9</v>
      </c>
      <c r="K36" s="117"/>
    </row>
    <row r="37" spans="1:11" s="88" customFormat="1" ht="21" customHeight="1">
      <c r="A37" s="78" t="s">
        <v>293</v>
      </c>
      <c r="B37" s="66">
        <f t="shared" si="0"/>
        <v>4</v>
      </c>
      <c r="C37" s="66" t="s">
        <v>220</v>
      </c>
      <c r="D37" s="116">
        <v>147.5</v>
      </c>
      <c r="E37" s="116">
        <v>423.4</v>
      </c>
      <c r="F37" s="122">
        <f>G37+H37+I37+J37</f>
        <v>423.35</v>
      </c>
      <c r="G37" s="116">
        <v>105.85</v>
      </c>
      <c r="H37" s="116">
        <v>105.8</v>
      </c>
      <c r="I37" s="116">
        <v>105.8</v>
      </c>
      <c r="J37" s="116">
        <v>105.9</v>
      </c>
      <c r="K37" s="116"/>
    </row>
    <row r="38" spans="1:11" s="88" customFormat="1" ht="46.5" customHeight="1">
      <c r="A38" s="89" t="s">
        <v>222</v>
      </c>
      <c r="B38" s="66">
        <f t="shared" si="0"/>
        <v>5</v>
      </c>
      <c r="C38" s="66" t="s">
        <v>221</v>
      </c>
      <c r="D38" s="116">
        <v>918</v>
      </c>
      <c r="E38" s="116"/>
      <c r="F38" s="122"/>
      <c r="G38" s="116"/>
      <c r="H38" s="116"/>
      <c r="I38" s="116"/>
      <c r="J38" s="116"/>
      <c r="K38" s="116"/>
    </row>
    <row r="39" spans="1:13" s="22" customFormat="1" ht="36" customHeight="1">
      <c r="A39" s="67" t="s">
        <v>91</v>
      </c>
      <c r="B39" s="66">
        <f>B38+1</f>
        <v>6</v>
      </c>
      <c r="C39" s="62">
        <v>1030</v>
      </c>
      <c r="D39" s="117">
        <v>54039.2</v>
      </c>
      <c r="E39" s="117">
        <v>84515.3</v>
      </c>
      <c r="F39" s="117">
        <f>G39+H39+I39+J39</f>
        <v>118959</v>
      </c>
      <c r="G39" s="117">
        <v>29549.7</v>
      </c>
      <c r="H39" s="117">
        <v>30245.000000000004</v>
      </c>
      <c r="I39" s="117">
        <v>29833.100000000002</v>
      </c>
      <c r="J39" s="117">
        <v>29331.200000000004</v>
      </c>
      <c r="K39" s="117"/>
      <c r="M39" s="59"/>
    </row>
    <row r="40" spans="1:16" s="22" customFormat="1" ht="21" customHeight="1">
      <c r="A40" s="67" t="s">
        <v>120</v>
      </c>
      <c r="B40" s="66">
        <f t="shared" si="0"/>
        <v>7</v>
      </c>
      <c r="C40" s="62">
        <v>1040</v>
      </c>
      <c r="D40" s="117">
        <v>870.2</v>
      </c>
      <c r="E40" s="117">
        <f>E41+E42+E43</f>
        <v>2057</v>
      </c>
      <c r="F40" s="258">
        <v>2551</v>
      </c>
      <c r="G40" s="117">
        <v>849.6</v>
      </c>
      <c r="H40" s="117">
        <v>478.1</v>
      </c>
      <c r="I40" s="117">
        <v>418.7</v>
      </c>
      <c r="J40" s="117">
        <v>804.6</v>
      </c>
      <c r="K40" s="117"/>
      <c r="M40" s="59"/>
      <c r="P40" s="56"/>
    </row>
    <row r="41" spans="1:11" s="88" customFormat="1" ht="21" customHeight="1">
      <c r="A41" s="78" t="s">
        <v>121</v>
      </c>
      <c r="B41" s="66">
        <f t="shared" si="0"/>
        <v>8</v>
      </c>
      <c r="C41" s="66" t="s">
        <v>122</v>
      </c>
      <c r="D41" s="116">
        <v>870.2</v>
      </c>
      <c r="E41" s="116">
        <v>2057</v>
      </c>
      <c r="F41" s="122">
        <v>2551</v>
      </c>
      <c r="G41" s="116">
        <v>849.6</v>
      </c>
      <c r="H41" s="116">
        <v>478.1</v>
      </c>
      <c r="I41" s="116">
        <v>418.7</v>
      </c>
      <c r="J41" s="116">
        <v>804.6</v>
      </c>
      <c r="K41" s="116"/>
    </row>
    <row r="42" spans="1:11" s="88" customFormat="1" ht="21" customHeight="1">
      <c r="A42" s="78" t="s">
        <v>123</v>
      </c>
      <c r="B42" s="66">
        <f t="shared" si="0"/>
        <v>9</v>
      </c>
      <c r="C42" s="66" t="s">
        <v>124</v>
      </c>
      <c r="D42" s="116"/>
      <c r="E42" s="116"/>
      <c r="F42" s="122"/>
      <c r="G42" s="116"/>
      <c r="H42" s="116"/>
      <c r="I42" s="116"/>
      <c r="J42" s="116"/>
      <c r="K42" s="116"/>
    </row>
    <row r="43" spans="1:15" s="88" customFormat="1" ht="21" customHeight="1">
      <c r="A43" s="78" t="s">
        <v>125</v>
      </c>
      <c r="B43" s="66">
        <f t="shared" si="0"/>
        <v>10</v>
      </c>
      <c r="C43" s="66" t="s">
        <v>126</v>
      </c>
      <c r="D43" s="116"/>
      <c r="E43" s="116"/>
      <c r="F43" s="116"/>
      <c r="G43" s="116"/>
      <c r="H43" s="116"/>
      <c r="I43" s="116"/>
      <c r="J43" s="116"/>
      <c r="K43" s="116"/>
      <c r="O43" s="91"/>
    </row>
    <row r="44" spans="1:16" s="22" customFormat="1" ht="38.25" customHeight="1">
      <c r="A44" s="86" t="s">
        <v>127</v>
      </c>
      <c r="B44" s="66">
        <f t="shared" si="0"/>
        <v>11</v>
      </c>
      <c r="C44" s="87">
        <v>1050</v>
      </c>
      <c r="D44" s="117">
        <v>9672.3</v>
      </c>
      <c r="E44" s="117">
        <v>13759.7</v>
      </c>
      <c r="F44" s="259">
        <f>G44+H44+I44+J44</f>
        <v>14450.800000000001</v>
      </c>
      <c r="G44" s="117">
        <v>3427.8</v>
      </c>
      <c r="H44" s="117">
        <v>3967.9</v>
      </c>
      <c r="I44" s="117">
        <v>4027.6</v>
      </c>
      <c r="J44" s="115">
        <v>3027.5</v>
      </c>
      <c r="K44" s="115"/>
      <c r="M44" s="56"/>
      <c r="P44" s="56"/>
    </row>
    <row r="45" spans="1:13" s="22" customFormat="1" ht="21" customHeight="1">
      <c r="A45" s="67" t="s">
        <v>88</v>
      </c>
      <c r="B45" s="66">
        <f t="shared" si="0"/>
        <v>12</v>
      </c>
      <c r="C45" s="62">
        <v>1060</v>
      </c>
      <c r="D45" s="117">
        <f>SUM(D46:D52)</f>
        <v>6073.8</v>
      </c>
      <c r="E45" s="117">
        <f>SUM(E46:E52)</f>
        <v>5842.3</v>
      </c>
      <c r="F45" s="117">
        <f>F46+F47+F48+F49+F50</f>
        <v>4307.2</v>
      </c>
      <c r="G45" s="117">
        <v>1082.3</v>
      </c>
      <c r="H45" s="117">
        <v>1071.3</v>
      </c>
      <c r="I45" s="117">
        <v>1071.4</v>
      </c>
      <c r="J45" s="117">
        <v>1082.16</v>
      </c>
      <c r="K45" s="117"/>
      <c r="M45" s="59"/>
    </row>
    <row r="46" spans="1:13" s="90" customFormat="1" ht="21" customHeight="1">
      <c r="A46" s="78" t="s">
        <v>42</v>
      </c>
      <c r="B46" s="66">
        <f t="shared" si="0"/>
        <v>13</v>
      </c>
      <c r="C46" s="66" t="s">
        <v>99</v>
      </c>
      <c r="D46" s="118"/>
      <c r="E46" s="118"/>
      <c r="F46" s="150">
        <f>G46+H46+I46+J46</f>
        <v>0</v>
      </c>
      <c r="G46" s="118"/>
      <c r="H46" s="118"/>
      <c r="I46" s="118"/>
      <c r="J46" s="118"/>
      <c r="K46" s="118"/>
      <c r="M46" s="240"/>
    </row>
    <row r="47" spans="1:11" s="90" customFormat="1" ht="21" customHeight="1">
      <c r="A47" s="78" t="s">
        <v>43</v>
      </c>
      <c r="B47" s="66">
        <f t="shared" si="0"/>
        <v>14</v>
      </c>
      <c r="C47" s="66" t="s">
        <v>128</v>
      </c>
      <c r="D47" s="118"/>
      <c r="E47" s="118"/>
      <c r="F47" s="150">
        <f>G47+H47+I47+J47</f>
        <v>0</v>
      </c>
      <c r="G47" s="118"/>
      <c r="H47" s="118"/>
      <c r="I47" s="118"/>
      <c r="J47" s="118"/>
      <c r="K47" s="118"/>
    </row>
    <row r="48" spans="1:11" s="90" customFormat="1" ht="21" customHeight="1">
      <c r="A48" s="78" t="s">
        <v>317</v>
      </c>
      <c r="B48" s="66">
        <f t="shared" si="0"/>
        <v>15</v>
      </c>
      <c r="C48" s="66" t="s">
        <v>129</v>
      </c>
      <c r="D48" s="118">
        <v>13.4</v>
      </c>
      <c r="E48" s="118"/>
      <c r="F48" s="150"/>
      <c r="G48" s="118"/>
      <c r="H48" s="118"/>
      <c r="I48" s="118"/>
      <c r="J48" s="118"/>
      <c r="K48" s="118"/>
    </row>
    <row r="49" spans="1:11" s="90" customFormat="1" ht="35.25" customHeight="1">
      <c r="A49" s="78" t="s">
        <v>92</v>
      </c>
      <c r="B49" s="66">
        <f t="shared" si="0"/>
        <v>16</v>
      </c>
      <c r="C49" s="66" t="s">
        <v>130</v>
      </c>
      <c r="D49" s="118">
        <v>5679.1</v>
      </c>
      <c r="E49" s="118">
        <v>5763.8</v>
      </c>
      <c r="F49" s="150">
        <f>G49+H49+I49+J49</f>
        <v>4227.2</v>
      </c>
      <c r="G49" s="118">
        <v>1082.3</v>
      </c>
      <c r="H49" s="118">
        <v>1031.3</v>
      </c>
      <c r="I49" s="118">
        <v>1051.4</v>
      </c>
      <c r="J49" s="118">
        <v>1062.2</v>
      </c>
      <c r="K49" s="118"/>
    </row>
    <row r="50" spans="1:11" s="90" customFormat="1" ht="21" customHeight="1">
      <c r="A50" s="78" t="s">
        <v>131</v>
      </c>
      <c r="B50" s="66">
        <f t="shared" si="0"/>
        <v>17</v>
      </c>
      <c r="C50" s="66" t="s">
        <v>132</v>
      </c>
      <c r="D50" s="118">
        <v>381.3</v>
      </c>
      <c r="E50" s="118">
        <v>78.5</v>
      </c>
      <c r="F50" s="150">
        <v>80</v>
      </c>
      <c r="G50" s="118"/>
      <c r="H50" s="118">
        <v>40</v>
      </c>
      <c r="I50" s="118">
        <v>20</v>
      </c>
      <c r="J50" s="118">
        <v>20</v>
      </c>
      <c r="K50" s="118"/>
    </row>
    <row r="51" spans="1:11" s="90" customFormat="1" ht="66" customHeight="1">
      <c r="A51" s="78" t="s">
        <v>191</v>
      </c>
      <c r="B51" s="66">
        <f t="shared" si="0"/>
        <v>18</v>
      </c>
      <c r="C51" s="66" t="s">
        <v>345</v>
      </c>
      <c r="D51" s="118"/>
      <c r="E51" s="118"/>
      <c r="F51" s="118"/>
      <c r="G51" s="118"/>
      <c r="H51" s="118"/>
      <c r="I51" s="118"/>
      <c r="J51" s="118"/>
      <c r="K51" s="118"/>
    </row>
    <row r="52" spans="1:11" s="90" customFormat="1" ht="60" customHeight="1">
      <c r="A52" s="78" t="s">
        <v>134</v>
      </c>
      <c r="B52" s="66">
        <f t="shared" si="0"/>
        <v>19</v>
      </c>
      <c r="C52" s="66" t="s">
        <v>133</v>
      </c>
      <c r="D52" s="118"/>
      <c r="E52" s="118"/>
      <c r="F52" s="150">
        <f>G52+H52+I52+J52</f>
        <v>0</v>
      </c>
      <c r="G52" s="118"/>
      <c r="H52" s="118"/>
      <c r="I52" s="118"/>
      <c r="J52" s="118"/>
      <c r="K52" s="118"/>
    </row>
    <row r="53" spans="1:11" s="79" customFormat="1" ht="60" customHeight="1">
      <c r="A53" s="88" t="s">
        <v>526</v>
      </c>
      <c r="B53" s="222"/>
      <c r="C53" s="222"/>
      <c r="D53" s="236">
        <v>942</v>
      </c>
      <c r="E53" s="236">
        <v>1253.6</v>
      </c>
      <c r="F53" s="237"/>
      <c r="G53" s="236"/>
      <c r="H53" s="236"/>
      <c r="I53" s="236"/>
      <c r="J53" s="236"/>
      <c r="K53" s="236"/>
    </row>
    <row r="54" spans="1:11" s="79" customFormat="1" ht="24" customHeight="1">
      <c r="A54" s="225" t="s">
        <v>346</v>
      </c>
      <c r="B54" s="222">
        <f>B52+1</f>
        <v>20</v>
      </c>
      <c r="C54" s="223">
        <v>1070</v>
      </c>
      <c r="D54" s="236">
        <v>3.4</v>
      </c>
      <c r="E54" s="236">
        <v>12.3</v>
      </c>
      <c r="F54" s="237">
        <v>935.4</v>
      </c>
      <c r="G54" s="236"/>
      <c r="H54" s="236"/>
      <c r="I54" s="236"/>
      <c r="J54" s="236"/>
      <c r="K54" s="236"/>
    </row>
    <row r="55" spans="1:11" s="79" customFormat="1" ht="27.75" customHeight="1">
      <c r="A55" s="225" t="s">
        <v>409</v>
      </c>
      <c r="B55" s="222">
        <f t="shared" si="0"/>
        <v>21</v>
      </c>
      <c r="C55" s="223">
        <v>1080</v>
      </c>
      <c r="D55" s="236">
        <v>38</v>
      </c>
      <c r="E55" s="236">
        <v>53.4</v>
      </c>
      <c r="F55" s="237">
        <v>51.7</v>
      </c>
      <c r="G55" s="236"/>
      <c r="H55" s="236"/>
      <c r="I55" s="236"/>
      <c r="J55" s="236"/>
      <c r="K55" s="236"/>
    </row>
    <row r="56" spans="1:14" s="38" customFormat="1" ht="21" customHeight="1" thickBot="1">
      <c r="A56" s="35" t="s">
        <v>98</v>
      </c>
      <c r="B56" s="66">
        <f t="shared" si="0"/>
        <v>22</v>
      </c>
      <c r="C56" s="34">
        <v>1100</v>
      </c>
      <c r="D56" s="199">
        <f>D57+D72+D153+D210+D260</f>
        <v>72638.70000000001</v>
      </c>
      <c r="E56" s="199">
        <f>E57+E72+E153+E210+E260</f>
        <v>106929.84999999998</v>
      </c>
      <c r="F56" s="199">
        <f>F57+F72+F153+F210</f>
        <v>140691.4</v>
      </c>
      <c r="G56" s="199">
        <f>G57+G72+G153+G210</f>
        <v>35015.25</v>
      </c>
      <c r="H56" s="199">
        <f>H57+H72+H153+H210</f>
        <v>35868.100000000006</v>
      </c>
      <c r="I56" s="199">
        <f>I57+I72+I153+I210</f>
        <v>35456.600000000006</v>
      </c>
      <c r="J56" s="199">
        <f>J57+J72+J153+J210</f>
        <v>34351.36000000001</v>
      </c>
      <c r="K56" s="151"/>
      <c r="M56" s="100"/>
      <c r="N56" s="100"/>
    </row>
    <row r="57" spans="1:11" s="22" customFormat="1" ht="21" customHeight="1" thickBot="1">
      <c r="A57" s="41" t="s">
        <v>135</v>
      </c>
      <c r="B57" s="66">
        <f t="shared" si="0"/>
        <v>23</v>
      </c>
      <c r="C57" s="21">
        <v>1110</v>
      </c>
      <c r="D57" s="153">
        <f aca="true" t="shared" si="2" ref="D57:I57">D58+D59+D68</f>
        <v>1065.5</v>
      </c>
      <c r="E57" s="153">
        <f t="shared" si="2"/>
        <v>423.40000000000003</v>
      </c>
      <c r="F57" s="153">
        <f t="shared" si="2"/>
        <v>423.40000000000003</v>
      </c>
      <c r="G57" s="153">
        <f t="shared" si="2"/>
        <v>105.9</v>
      </c>
      <c r="H57" s="153">
        <f t="shared" si="2"/>
        <v>105.80000000000001</v>
      </c>
      <c r="I57" s="153">
        <f t="shared" si="2"/>
        <v>105.80000000000001</v>
      </c>
      <c r="J57" s="152">
        <f>J58+J59+J60+J61+J62+J63+J65</f>
        <v>105.9</v>
      </c>
      <c r="K57" s="120"/>
    </row>
    <row r="58" spans="1:13" s="94" customFormat="1" ht="21" customHeight="1">
      <c r="A58" s="93" t="s">
        <v>294</v>
      </c>
      <c r="B58" s="66">
        <f t="shared" si="0"/>
        <v>24</v>
      </c>
      <c r="C58" s="76" t="s">
        <v>100</v>
      </c>
      <c r="D58" s="121">
        <v>120.9</v>
      </c>
      <c r="E58" s="121">
        <v>319.1</v>
      </c>
      <c r="F58" s="154">
        <f>G58+H58+I58+J58</f>
        <v>319.1</v>
      </c>
      <c r="G58" s="121">
        <v>79.9</v>
      </c>
      <c r="H58" s="121">
        <v>79.7</v>
      </c>
      <c r="I58" s="121">
        <v>79.7</v>
      </c>
      <c r="J58" s="121">
        <v>79.8</v>
      </c>
      <c r="K58" s="121"/>
      <c r="M58" s="95"/>
    </row>
    <row r="59" spans="1:11" s="94" customFormat="1" ht="21" customHeight="1">
      <c r="A59" s="78" t="s">
        <v>90</v>
      </c>
      <c r="B59" s="66">
        <f t="shared" si="0"/>
        <v>25</v>
      </c>
      <c r="C59" s="76" t="s">
        <v>101</v>
      </c>
      <c r="D59" s="116">
        <v>26.6</v>
      </c>
      <c r="E59" s="116">
        <v>104.3</v>
      </c>
      <c r="F59" s="122">
        <f>G59+H59+I59+J59</f>
        <v>104.30000000000001</v>
      </c>
      <c r="G59" s="116">
        <v>26</v>
      </c>
      <c r="H59" s="116">
        <v>26.1</v>
      </c>
      <c r="I59" s="116">
        <v>26.1</v>
      </c>
      <c r="J59" s="116">
        <v>26.1</v>
      </c>
      <c r="K59" s="116"/>
    </row>
    <row r="60" spans="1:11" s="94" customFormat="1" ht="21" customHeight="1">
      <c r="A60" s="78" t="s">
        <v>136</v>
      </c>
      <c r="B60" s="66">
        <f t="shared" si="0"/>
        <v>26</v>
      </c>
      <c r="C60" s="76" t="s">
        <v>140</v>
      </c>
      <c r="D60" s="116"/>
      <c r="E60" s="116"/>
      <c r="F60" s="122"/>
      <c r="G60" s="116"/>
      <c r="H60" s="116"/>
      <c r="I60" s="116"/>
      <c r="J60" s="116"/>
      <c r="K60" s="116"/>
    </row>
    <row r="61" spans="1:16" s="94" customFormat="1" ht="21" customHeight="1">
      <c r="A61" s="78" t="s">
        <v>44</v>
      </c>
      <c r="B61" s="66">
        <f t="shared" si="0"/>
        <v>27</v>
      </c>
      <c r="C61" s="76" t="s">
        <v>141</v>
      </c>
      <c r="D61" s="116"/>
      <c r="E61" s="116"/>
      <c r="F61" s="122"/>
      <c r="G61" s="116"/>
      <c r="H61" s="116"/>
      <c r="I61" s="116"/>
      <c r="J61" s="116"/>
      <c r="K61" s="116"/>
      <c r="P61" s="95"/>
    </row>
    <row r="62" spans="1:11" s="94" customFormat="1" ht="21" customHeight="1">
      <c r="A62" s="78" t="s">
        <v>45</v>
      </c>
      <c r="B62" s="66">
        <f t="shared" si="0"/>
        <v>28</v>
      </c>
      <c r="C62" s="76" t="s">
        <v>142</v>
      </c>
      <c r="D62" s="116"/>
      <c r="E62" s="116"/>
      <c r="F62" s="122"/>
      <c r="G62" s="116"/>
      <c r="H62" s="116"/>
      <c r="I62" s="116"/>
      <c r="J62" s="116"/>
      <c r="K62" s="116"/>
    </row>
    <row r="63" spans="1:11" s="94" customFormat="1" ht="21" customHeight="1">
      <c r="A63" s="78" t="s">
        <v>137</v>
      </c>
      <c r="B63" s="66">
        <f t="shared" si="0"/>
        <v>29</v>
      </c>
      <c r="C63" s="76" t="s">
        <v>143</v>
      </c>
      <c r="D63" s="116"/>
      <c r="E63" s="116"/>
      <c r="F63" s="122"/>
      <c r="G63" s="116"/>
      <c r="H63" s="116"/>
      <c r="I63" s="116"/>
      <c r="J63" s="116"/>
      <c r="K63" s="116"/>
    </row>
    <row r="64" spans="1:11" s="94" customFormat="1" ht="21" customHeight="1">
      <c r="A64" s="78" t="s">
        <v>96</v>
      </c>
      <c r="B64" s="66">
        <f t="shared" si="0"/>
        <v>30</v>
      </c>
      <c r="C64" s="76" t="s">
        <v>144</v>
      </c>
      <c r="D64" s="116"/>
      <c r="E64" s="116"/>
      <c r="F64" s="122"/>
      <c r="G64" s="116"/>
      <c r="H64" s="116"/>
      <c r="I64" s="116"/>
      <c r="J64" s="116"/>
      <c r="K64" s="116"/>
    </row>
    <row r="65" spans="1:11" s="94" customFormat="1" ht="21" customHeight="1">
      <c r="A65" s="78" t="s">
        <v>97</v>
      </c>
      <c r="B65" s="66">
        <f t="shared" si="0"/>
        <v>31</v>
      </c>
      <c r="C65" s="76" t="s">
        <v>145</v>
      </c>
      <c r="D65" s="116"/>
      <c r="E65" s="116"/>
      <c r="F65" s="122"/>
      <c r="G65" s="116"/>
      <c r="H65" s="116"/>
      <c r="I65" s="116"/>
      <c r="J65" s="116"/>
      <c r="K65" s="116"/>
    </row>
    <row r="66" spans="1:11" s="94" customFormat="1" ht="21" customHeight="1">
      <c r="A66" s="78" t="s">
        <v>47</v>
      </c>
      <c r="B66" s="66">
        <f t="shared" si="0"/>
        <v>32</v>
      </c>
      <c r="C66" s="76" t="s">
        <v>146</v>
      </c>
      <c r="D66" s="122"/>
      <c r="E66" s="122"/>
      <c r="F66" s="122"/>
      <c r="G66" s="116"/>
      <c r="H66" s="116"/>
      <c r="I66" s="116"/>
      <c r="J66" s="116"/>
      <c r="K66" s="116"/>
    </row>
    <row r="67" spans="1:11" s="94" customFormat="1" ht="21" customHeight="1">
      <c r="A67" s="96" t="s">
        <v>138</v>
      </c>
      <c r="B67" s="66">
        <f t="shared" si="0"/>
        <v>33</v>
      </c>
      <c r="C67" s="76" t="s">
        <v>147</v>
      </c>
      <c r="D67" s="122"/>
      <c r="E67" s="122"/>
      <c r="F67" s="122"/>
      <c r="G67" s="116"/>
      <c r="H67" s="116"/>
      <c r="I67" s="116"/>
      <c r="J67" s="116"/>
      <c r="K67" s="116"/>
    </row>
    <row r="68" spans="1:11" s="88" customFormat="1" ht="21" customHeight="1">
      <c r="A68" s="224" t="s">
        <v>524</v>
      </c>
      <c r="B68" s="222">
        <f t="shared" si="0"/>
        <v>34</v>
      </c>
      <c r="C68" s="231" t="s">
        <v>223</v>
      </c>
      <c r="D68" s="230">
        <f>D69+D70+D71</f>
        <v>918</v>
      </c>
      <c r="E68" s="230"/>
      <c r="F68" s="230"/>
      <c r="G68" s="229"/>
      <c r="H68" s="229"/>
      <c r="I68" s="229"/>
      <c r="J68" s="229"/>
      <c r="K68" s="229"/>
    </row>
    <row r="69" spans="1:11" s="94" customFormat="1" ht="33.75" customHeight="1">
      <c r="A69" s="78" t="s">
        <v>411</v>
      </c>
      <c r="B69" s="66">
        <f t="shared" si="0"/>
        <v>35</v>
      </c>
      <c r="C69" s="66" t="s">
        <v>410</v>
      </c>
      <c r="D69" s="122">
        <v>918</v>
      </c>
      <c r="E69" s="122"/>
      <c r="F69" s="122"/>
      <c r="G69" s="116"/>
      <c r="H69" s="116"/>
      <c r="I69" s="116"/>
      <c r="J69" s="116"/>
      <c r="K69" s="116"/>
    </row>
    <row r="70" spans="1:11" s="94" customFormat="1" ht="21" customHeight="1">
      <c r="A70" s="226" t="s">
        <v>347</v>
      </c>
      <c r="B70" s="66">
        <f t="shared" si="0"/>
        <v>36</v>
      </c>
      <c r="C70" s="66" t="s">
        <v>241</v>
      </c>
      <c r="D70" s="122"/>
      <c r="E70" s="122"/>
      <c r="F70" s="122"/>
      <c r="G70" s="116"/>
      <c r="H70" s="116"/>
      <c r="I70" s="116"/>
      <c r="J70" s="116"/>
      <c r="K70" s="116"/>
    </row>
    <row r="71" spans="1:11" s="94" customFormat="1" ht="21" customHeight="1" thickBot="1">
      <c r="A71" s="226" t="s">
        <v>348</v>
      </c>
      <c r="B71" s="66">
        <f t="shared" si="0"/>
        <v>37</v>
      </c>
      <c r="C71" s="66" t="s">
        <v>244</v>
      </c>
      <c r="D71" s="122"/>
      <c r="E71" s="122"/>
      <c r="F71" s="122"/>
      <c r="G71" s="116"/>
      <c r="H71" s="116"/>
      <c r="I71" s="116"/>
      <c r="J71" s="116"/>
      <c r="K71" s="116"/>
    </row>
    <row r="72" spans="1:16" s="22" customFormat="1" ht="21" customHeight="1" thickBot="1">
      <c r="A72" s="31" t="s">
        <v>139</v>
      </c>
      <c r="B72" s="66">
        <f t="shared" si="0"/>
        <v>38</v>
      </c>
      <c r="C72" s="191">
        <v>1120</v>
      </c>
      <c r="D72" s="153">
        <f>D73+D74+D75+D81+D83+D94+D95+D96+D102+D103+D104+D82</f>
        <v>54039.10000000001</v>
      </c>
      <c r="E72" s="153">
        <f>E73+E74+E75+E81+E82+E83+E94+E95+E96+E102+E103+E104</f>
        <v>83540.44999999998</v>
      </c>
      <c r="F72" s="153">
        <f>F73+F74+F75+F81+F83+F94+F95+F96+F102+F103+F104+F82</f>
        <v>118959</v>
      </c>
      <c r="G72" s="153">
        <f>G73+G74+G75+G81+G83+G94+G95+G102+G103+G104+G82</f>
        <v>29549.7</v>
      </c>
      <c r="H72" s="153">
        <f>H73+H74+H75+H81+H83+H94+H95+H102+H103+H104+H82</f>
        <v>30245.000000000004</v>
      </c>
      <c r="I72" s="153">
        <f>I73+I74+I75+I81+I83+I94+I95+I96+I102+I103+I104+I82</f>
        <v>29833.100000000002</v>
      </c>
      <c r="J72" s="153">
        <f>J73+J74+J75+J81+J83+J94+J95+J102+J103+J104+J82</f>
        <v>29331.200000000004</v>
      </c>
      <c r="K72" s="153"/>
      <c r="M72" s="56"/>
      <c r="N72" s="61"/>
      <c r="O72" s="61"/>
      <c r="P72" s="56"/>
    </row>
    <row r="73" spans="1:13" s="22" customFormat="1" ht="21" customHeight="1">
      <c r="A73" s="75" t="s">
        <v>89</v>
      </c>
      <c r="B73" s="66">
        <f t="shared" si="0"/>
        <v>39</v>
      </c>
      <c r="C73" s="77" t="s">
        <v>218</v>
      </c>
      <c r="D73" s="123">
        <v>37417.7</v>
      </c>
      <c r="E73" s="123">
        <v>54702.7</v>
      </c>
      <c r="F73" s="123">
        <f>G73+H73+I73+J73</f>
        <v>87840</v>
      </c>
      <c r="G73" s="123">
        <v>21960</v>
      </c>
      <c r="H73" s="123">
        <v>21960</v>
      </c>
      <c r="I73" s="123">
        <v>21960</v>
      </c>
      <c r="J73" s="123">
        <v>21960</v>
      </c>
      <c r="K73" s="123"/>
      <c r="M73" s="59"/>
    </row>
    <row r="74" spans="1:13" s="22" customFormat="1" ht="21" customHeight="1">
      <c r="A74" s="68" t="s">
        <v>90</v>
      </c>
      <c r="B74" s="66">
        <f t="shared" si="0"/>
        <v>40</v>
      </c>
      <c r="C74" s="77" t="s">
        <v>349</v>
      </c>
      <c r="D74" s="124">
        <v>7589.8</v>
      </c>
      <c r="E74" s="124">
        <v>10753.6</v>
      </c>
      <c r="F74" s="124">
        <f>G74+H74+I74+J74</f>
        <v>19324.8</v>
      </c>
      <c r="G74" s="124">
        <v>4831.2</v>
      </c>
      <c r="H74" s="124">
        <v>4831.2</v>
      </c>
      <c r="I74" s="124">
        <v>4831.2</v>
      </c>
      <c r="J74" s="124">
        <v>4831.2</v>
      </c>
      <c r="K74" s="124"/>
      <c r="M74" s="59"/>
    </row>
    <row r="75" spans="1:13" s="22" customFormat="1" ht="21" customHeight="1">
      <c r="A75" s="68" t="s">
        <v>136</v>
      </c>
      <c r="B75" s="111">
        <f t="shared" si="0"/>
        <v>41</v>
      </c>
      <c r="C75" s="77" t="s">
        <v>350</v>
      </c>
      <c r="D75" s="124">
        <v>363.8</v>
      </c>
      <c r="E75" s="124">
        <f aca="true" t="shared" si="3" ref="E75:J75">E76+E77+E78+E79+E80</f>
        <v>885</v>
      </c>
      <c r="F75" s="124">
        <f t="shared" si="3"/>
        <v>976.2</v>
      </c>
      <c r="G75" s="124">
        <f t="shared" si="3"/>
        <v>242</v>
      </c>
      <c r="H75" s="124">
        <f>H76+H77+H78+H79+H80</f>
        <v>245.4</v>
      </c>
      <c r="I75" s="124">
        <f t="shared" si="3"/>
        <v>245.4</v>
      </c>
      <c r="J75" s="124">
        <f t="shared" si="3"/>
        <v>243.4</v>
      </c>
      <c r="K75" s="124"/>
      <c r="M75" s="59"/>
    </row>
    <row r="76" spans="1:13" s="22" customFormat="1" ht="22.5" customHeight="1">
      <c r="A76" s="70" t="s">
        <v>108</v>
      </c>
      <c r="B76" s="66">
        <f t="shared" si="0"/>
        <v>42</v>
      </c>
      <c r="C76" s="71" t="s">
        <v>351</v>
      </c>
      <c r="D76" s="124">
        <v>93.6</v>
      </c>
      <c r="E76" s="124">
        <v>18.1</v>
      </c>
      <c r="F76" s="155">
        <f>G76+H76+I76+J76</f>
        <v>253.5</v>
      </c>
      <c r="G76" s="155">
        <v>63.3</v>
      </c>
      <c r="H76" s="155">
        <v>63.4</v>
      </c>
      <c r="I76" s="155">
        <v>63.4</v>
      </c>
      <c r="J76" s="155">
        <v>63.4</v>
      </c>
      <c r="K76" s="124"/>
      <c r="M76" s="59"/>
    </row>
    <row r="77" spans="1:13" s="22" customFormat="1" ht="21.75" customHeight="1">
      <c r="A77" s="70" t="s">
        <v>95</v>
      </c>
      <c r="B77" s="66">
        <f t="shared" si="0"/>
        <v>43</v>
      </c>
      <c r="C77" s="71" t="s">
        <v>352</v>
      </c>
      <c r="D77" s="124">
        <v>106.2</v>
      </c>
      <c r="E77" s="124">
        <v>373.1</v>
      </c>
      <c r="F77" s="155">
        <f>G77+H77+I77+J77</f>
        <v>290</v>
      </c>
      <c r="G77" s="155">
        <v>72</v>
      </c>
      <c r="H77" s="155">
        <v>73</v>
      </c>
      <c r="I77" s="155">
        <v>73</v>
      </c>
      <c r="J77" s="155">
        <v>72</v>
      </c>
      <c r="K77" s="124"/>
      <c r="M77" s="59"/>
    </row>
    <row r="78" spans="1:13" s="22" customFormat="1" ht="22.5" customHeight="1">
      <c r="A78" s="70" t="s">
        <v>93</v>
      </c>
      <c r="B78" s="66">
        <f t="shared" si="0"/>
        <v>44</v>
      </c>
      <c r="C78" s="71" t="s">
        <v>353</v>
      </c>
      <c r="D78" s="124">
        <v>109.4</v>
      </c>
      <c r="E78" s="124">
        <v>111.8</v>
      </c>
      <c r="F78" s="155">
        <f>G78+H78+I78+J78</f>
        <v>111</v>
      </c>
      <c r="G78" s="155">
        <v>27</v>
      </c>
      <c r="H78" s="155">
        <v>28</v>
      </c>
      <c r="I78" s="155">
        <v>28</v>
      </c>
      <c r="J78" s="155">
        <v>28</v>
      </c>
      <c r="K78" s="124"/>
      <c r="M78" s="59"/>
    </row>
    <row r="79" spans="1:13" s="22" customFormat="1" ht="37.5" customHeight="1">
      <c r="A79" s="70" t="s">
        <v>105</v>
      </c>
      <c r="B79" s="66">
        <f t="shared" si="0"/>
        <v>45</v>
      </c>
      <c r="C79" s="71" t="s">
        <v>354</v>
      </c>
      <c r="D79" s="124">
        <v>54.6</v>
      </c>
      <c r="E79" s="124">
        <v>199.8</v>
      </c>
      <c r="F79" s="155">
        <f>G79+H79+I79+J79</f>
        <v>218</v>
      </c>
      <c r="G79" s="155">
        <v>54</v>
      </c>
      <c r="H79" s="155">
        <v>55</v>
      </c>
      <c r="I79" s="155">
        <v>55</v>
      </c>
      <c r="J79" s="155">
        <v>54</v>
      </c>
      <c r="K79" s="124"/>
      <c r="M79" s="59"/>
    </row>
    <row r="80" spans="1:13" s="22" customFormat="1" ht="24.75" customHeight="1">
      <c r="A80" s="70" t="s">
        <v>106</v>
      </c>
      <c r="B80" s="66">
        <f t="shared" si="0"/>
        <v>46</v>
      </c>
      <c r="C80" s="71" t="s">
        <v>355</v>
      </c>
      <c r="D80" s="124"/>
      <c r="E80" s="124">
        <v>182.2</v>
      </c>
      <c r="F80" s="155">
        <f>G80+H80+I80+J80</f>
        <v>103.7</v>
      </c>
      <c r="G80" s="155">
        <v>25.7</v>
      </c>
      <c r="H80" s="155">
        <v>26</v>
      </c>
      <c r="I80" s="155">
        <v>26</v>
      </c>
      <c r="J80" s="155">
        <v>26</v>
      </c>
      <c r="K80" s="124"/>
      <c r="M80" s="59"/>
    </row>
    <row r="81" spans="1:13" s="22" customFormat="1" ht="54" customHeight="1">
      <c r="A81" s="68" t="s">
        <v>44</v>
      </c>
      <c r="B81" s="66">
        <f t="shared" si="0"/>
        <v>47</v>
      </c>
      <c r="C81" s="69" t="s">
        <v>356</v>
      </c>
      <c r="D81" s="124">
        <v>600</v>
      </c>
      <c r="E81" s="124">
        <v>421.9</v>
      </c>
      <c r="F81" s="124">
        <v>985.3</v>
      </c>
      <c r="G81" s="124">
        <v>246.3</v>
      </c>
      <c r="H81" s="124">
        <v>246.3</v>
      </c>
      <c r="I81" s="124">
        <v>246.3</v>
      </c>
      <c r="J81" s="124">
        <v>246.4</v>
      </c>
      <c r="K81" s="124"/>
      <c r="M81" s="59"/>
    </row>
    <row r="82" spans="1:13" s="22" customFormat="1" ht="18" customHeight="1">
      <c r="A82" s="68" t="s">
        <v>45</v>
      </c>
      <c r="B82" s="66">
        <f t="shared" si="0"/>
        <v>48</v>
      </c>
      <c r="C82" s="69" t="s">
        <v>357</v>
      </c>
      <c r="D82" s="124">
        <v>0</v>
      </c>
      <c r="E82" s="124">
        <v>0</v>
      </c>
      <c r="F82" s="124">
        <f>G82+H82+I82+J82</f>
        <v>0</v>
      </c>
      <c r="G82" s="124">
        <v>0</v>
      </c>
      <c r="H82" s="124">
        <v>0</v>
      </c>
      <c r="I82" s="124">
        <v>0</v>
      </c>
      <c r="J82" s="124">
        <v>0</v>
      </c>
      <c r="K82" s="124"/>
      <c r="M82" s="59"/>
    </row>
    <row r="83" spans="1:13" s="22" customFormat="1" ht="52.5" customHeight="1">
      <c r="A83" s="68" t="s">
        <v>137</v>
      </c>
      <c r="B83" s="66">
        <f t="shared" si="0"/>
        <v>49</v>
      </c>
      <c r="C83" s="69" t="s">
        <v>358</v>
      </c>
      <c r="D83" s="124">
        <v>491</v>
      </c>
      <c r="E83" s="124">
        <v>1717</v>
      </c>
      <c r="F83" s="124">
        <f>G83+H83+I83+J83</f>
        <v>1334.1</v>
      </c>
      <c r="G83" s="124">
        <v>332.1</v>
      </c>
      <c r="H83" s="124">
        <v>334</v>
      </c>
      <c r="I83" s="124">
        <v>334</v>
      </c>
      <c r="J83" s="124">
        <v>334</v>
      </c>
      <c r="K83" s="124"/>
      <c r="M83" s="59"/>
    </row>
    <row r="84" spans="1:13" s="22" customFormat="1" ht="21.75" customHeight="1">
      <c r="A84" s="74" t="s">
        <v>412</v>
      </c>
      <c r="B84" s="66">
        <f t="shared" si="0"/>
        <v>50</v>
      </c>
      <c r="C84" s="71" t="s">
        <v>359</v>
      </c>
      <c r="D84" s="124"/>
      <c r="E84" s="124"/>
      <c r="F84" s="155">
        <v>100</v>
      </c>
      <c r="G84" s="155">
        <v>25</v>
      </c>
      <c r="H84" s="155">
        <v>25</v>
      </c>
      <c r="I84" s="155">
        <v>25</v>
      </c>
      <c r="J84" s="155">
        <v>25</v>
      </c>
      <c r="K84" s="124"/>
      <c r="M84" s="59"/>
    </row>
    <row r="85" spans="1:13" s="22" customFormat="1" ht="21.75" customHeight="1">
      <c r="A85" s="74" t="s">
        <v>360</v>
      </c>
      <c r="B85" s="66">
        <f t="shared" si="0"/>
        <v>51</v>
      </c>
      <c r="C85" s="71" t="s">
        <v>361</v>
      </c>
      <c r="D85" s="124"/>
      <c r="E85" s="124"/>
      <c r="F85" s="155">
        <v>0</v>
      </c>
      <c r="G85" s="155">
        <v>0</v>
      </c>
      <c r="H85" s="155">
        <v>0</v>
      </c>
      <c r="I85" s="155">
        <v>0</v>
      </c>
      <c r="J85" s="155">
        <v>0</v>
      </c>
      <c r="K85" s="124"/>
      <c r="M85" s="59"/>
    </row>
    <row r="86" spans="1:13" s="22" customFormat="1" ht="21.75" customHeight="1">
      <c r="A86" s="74" t="s">
        <v>413</v>
      </c>
      <c r="B86" s="66">
        <f t="shared" si="0"/>
        <v>52</v>
      </c>
      <c r="C86" s="71" t="s">
        <v>362</v>
      </c>
      <c r="D86" s="124"/>
      <c r="E86" s="124">
        <v>202.3</v>
      </c>
      <c r="F86" s="155">
        <v>240</v>
      </c>
      <c r="G86" s="155">
        <v>60</v>
      </c>
      <c r="H86" s="155">
        <v>60</v>
      </c>
      <c r="I86" s="155">
        <v>60</v>
      </c>
      <c r="J86" s="155">
        <v>60</v>
      </c>
      <c r="K86" s="124"/>
      <c r="M86" s="59"/>
    </row>
    <row r="87" spans="1:13" s="22" customFormat="1" ht="18" customHeight="1">
      <c r="A87" s="74" t="s">
        <v>94</v>
      </c>
      <c r="B87" s="66">
        <f t="shared" si="0"/>
        <v>53</v>
      </c>
      <c r="C87" s="71" t="s">
        <v>363</v>
      </c>
      <c r="D87" s="124">
        <v>129.5</v>
      </c>
      <c r="E87" s="124">
        <v>747.7</v>
      </c>
      <c r="F87" s="155">
        <f>G87+H87+I87+J87</f>
        <v>387.70000000000005</v>
      </c>
      <c r="G87" s="155">
        <v>95.5</v>
      </c>
      <c r="H87" s="155">
        <v>97.4</v>
      </c>
      <c r="I87" s="155">
        <v>97.4</v>
      </c>
      <c r="J87" s="155">
        <v>97.4</v>
      </c>
      <c r="K87" s="124"/>
      <c r="M87" s="59"/>
    </row>
    <row r="88" spans="1:13" s="22" customFormat="1" ht="22.5" customHeight="1">
      <c r="A88" s="74" t="s">
        <v>364</v>
      </c>
      <c r="B88" s="66">
        <f t="shared" si="0"/>
        <v>54</v>
      </c>
      <c r="C88" s="71" t="s">
        <v>365</v>
      </c>
      <c r="D88" s="124"/>
      <c r="E88" s="124">
        <v>7.7</v>
      </c>
      <c r="F88" s="155">
        <v>10</v>
      </c>
      <c r="G88" s="155">
        <v>2.5</v>
      </c>
      <c r="H88" s="155">
        <v>2.5</v>
      </c>
      <c r="I88" s="155">
        <v>2.5</v>
      </c>
      <c r="J88" s="155">
        <v>2.5</v>
      </c>
      <c r="K88" s="124"/>
      <c r="M88" s="59"/>
    </row>
    <row r="89" spans="1:13" s="22" customFormat="1" ht="30" customHeight="1">
      <c r="A89" s="74" t="s">
        <v>366</v>
      </c>
      <c r="B89" s="66">
        <f t="shared" si="0"/>
        <v>55</v>
      </c>
      <c r="C89" s="71" t="s">
        <v>367</v>
      </c>
      <c r="D89" s="124">
        <v>156.5</v>
      </c>
      <c r="E89" s="124">
        <v>323.9</v>
      </c>
      <c r="F89" s="155">
        <v>340</v>
      </c>
      <c r="G89" s="155">
        <v>85</v>
      </c>
      <c r="H89" s="155">
        <v>85</v>
      </c>
      <c r="I89" s="155">
        <v>85</v>
      </c>
      <c r="J89" s="155">
        <v>85</v>
      </c>
      <c r="K89" s="124"/>
      <c r="M89" s="59"/>
    </row>
    <row r="90" spans="1:13" s="22" customFormat="1" ht="18" customHeight="1">
      <c r="A90" s="74" t="s">
        <v>368</v>
      </c>
      <c r="B90" s="66">
        <f t="shared" si="0"/>
        <v>56</v>
      </c>
      <c r="C90" s="71" t="s">
        <v>369</v>
      </c>
      <c r="D90" s="124"/>
      <c r="E90" s="124">
        <v>18.7</v>
      </c>
      <c r="F90" s="155">
        <v>20</v>
      </c>
      <c r="G90" s="155">
        <v>5</v>
      </c>
      <c r="H90" s="155">
        <v>5</v>
      </c>
      <c r="I90" s="155">
        <v>5</v>
      </c>
      <c r="J90" s="155">
        <v>5</v>
      </c>
      <c r="K90" s="124"/>
      <c r="M90" s="59"/>
    </row>
    <row r="91" spans="1:13" s="22" customFormat="1" ht="18" customHeight="1">
      <c r="A91" s="74" t="s">
        <v>415</v>
      </c>
      <c r="B91" s="66">
        <f t="shared" si="0"/>
        <v>57</v>
      </c>
      <c r="C91" s="71" t="s">
        <v>370</v>
      </c>
      <c r="D91" s="124"/>
      <c r="E91" s="124">
        <v>14.2</v>
      </c>
      <c r="F91" s="155">
        <v>20</v>
      </c>
      <c r="G91" s="155">
        <v>5</v>
      </c>
      <c r="H91" s="155">
        <v>5</v>
      </c>
      <c r="I91" s="155">
        <v>5</v>
      </c>
      <c r="J91" s="155">
        <v>5</v>
      </c>
      <c r="K91" s="227"/>
      <c r="M91" s="59"/>
    </row>
    <row r="92" spans="1:13" s="232" customFormat="1" ht="30.75">
      <c r="A92" s="228" t="s">
        <v>416</v>
      </c>
      <c r="B92" s="66">
        <f t="shared" si="0"/>
        <v>58</v>
      </c>
      <c r="C92" s="71" t="s">
        <v>371</v>
      </c>
      <c r="D92" s="233"/>
      <c r="E92" s="233">
        <v>6.5</v>
      </c>
      <c r="F92" s="234">
        <v>10</v>
      </c>
      <c r="G92" s="233">
        <v>2.5</v>
      </c>
      <c r="H92" s="233">
        <v>2.5</v>
      </c>
      <c r="I92" s="233">
        <v>2.5</v>
      </c>
      <c r="J92" s="235">
        <v>2.5</v>
      </c>
      <c r="K92" s="218"/>
      <c r="M92" s="59"/>
    </row>
    <row r="93" spans="1:13" s="22" customFormat="1" ht="29.25" customHeight="1">
      <c r="A93" s="74" t="s">
        <v>106</v>
      </c>
      <c r="B93" s="66">
        <f t="shared" si="0"/>
        <v>59</v>
      </c>
      <c r="C93" s="71" t="s">
        <v>414</v>
      </c>
      <c r="D93" s="124">
        <v>205</v>
      </c>
      <c r="E93" s="124">
        <v>396.1</v>
      </c>
      <c r="F93" s="155">
        <v>206.4</v>
      </c>
      <c r="G93" s="155">
        <v>51.6</v>
      </c>
      <c r="H93" s="155">
        <v>51.6</v>
      </c>
      <c r="I93" s="155">
        <v>51.6</v>
      </c>
      <c r="J93" s="155">
        <v>51.6</v>
      </c>
      <c r="K93" s="124"/>
      <c r="M93" s="59"/>
    </row>
    <row r="94" spans="1:13" s="22" customFormat="1" ht="21" customHeight="1">
      <c r="A94" s="68" t="s">
        <v>96</v>
      </c>
      <c r="B94" s="66">
        <f t="shared" si="0"/>
        <v>60</v>
      </c>
      <c r="C94" s="69" t="s">
        <v>372</v>
      </c>
      <c r="D94" s="124">
        <v>94.3</v>
      </c>
      <c r="E94" s="124">
        <v>3.2</v>
      </c>
      <c r="F94" s="124">
        <f>G94+H94+I94+J94</f>
        <v>1.9</v>
      </c>
      <c r="G94" s="124">
        <v>1.9</v>
      </c>
      <c r="H94" s="124"/>
      <c r="I94" s="124"/>
      <c r="J94" s="124"/>
      <c r="K94" s="124"/>
      <c r="M94" s="59"/>
    </row>
    <row r="95" spans="1:14" s="22" customFormat="1" ht="21" customHeight="1">
      <c r="A95" s="68" t="s">
        <v>97</v>
      </c>
      <c r="B95" s="66">
        <f t="shared" si="0"/>
        <v>61</v>
      </c>
      <c r="C95" s="69" t="s">
        <v>373</v>
      </c>
      <c r="D95" s="124">
        <v>35</v>
      </c>
      <c r="E95" s="124">
        <v>60.9</v>
      </c>
      <c r="F95" s="124">
        <f>G95+H95+I95+J95</f>
        <v>62</v>
      </c>
      <c r="G95" s="124">
        <v>15.5</v>
      </c>
      <c r="H95" s="124">
        <v>15.5</v>
      </c>
      <c r="I95" s="124">
        <v>15.5</v>
      </c>
      <c r="J95" s="124">
        <v>15.5</v>
      </c>
      <c r="K95" s="124"/>
      <c r="M95" s="59"/>
      <c r="N95" s="56"/>
    </row>
    <row r="96" spans="1:17" s="72" customFormat="1" ht="21" customHeight="1">
      <c r="A96" s="73" t="s">
        <v>46</v>
      </c>
      <c r="B96" s="66">
        <f t="shared" si="0"/>
        <v>62</v>
      </c>
      <c r="C96" s="69" t="s">
        <v>374</v>
      </c>
      <c r="D96" s="126">
        <f>D97+D98+D99+D100+D101</f>
        <v>12.299999999999999</v>
      </c>
      <c r="E96" s="126">
        <f>E97+E98+E99+E100+E101</f>
        <v>9.75</v>
      </c>
      <c r="F96" s="126"/>
      <c r="G96" s="126"/>
      <c r="H96" s="126"/>
      <c r="I96" s="126"/>
      <c r="J96" s="126"/>
      <c r="K96" s="126"/>
      <c r="M96" s="59"/>
      <c r="N96" s="82"/>
      <c r="O96" s="82"/>
      <c r="Q96" s="83"/>
    </row>
    <row r="97" spans="1:17" s="79" customFormat="1" ht="21" customHeight="1">
      <c r="A97" s="78" t="s">
        <v>109</v>
      </c>
      <c r="B97" s="66">
        <f t="shared" si="0"/>
        <v>63</v>
      </c>
      <c r="C97" s="66" t="s">
        <v>417</v>
      </c>
      <c r="D97" s="116">
        <v>11.1</v>
      </c>
      <c r="E97" s="116"/>
      <c r="F97" s="122"/>
      <c r="G97" s="116"/>
      <c r="H97" s="116"/>
      <c r="I97" s="116"/>
      <c r="J97" s="116"/>
      <c r="K97" s="116"/>
      <c r="M97" s="59"/>
      <c r="N97" s="80"/>
      <c r="O97" s="80"/>
      <c r="Q97" s="97"/>
    </row>
    <row r="98" spans="1:17" s="79" customFormat="1" ht="21" customHeight="1">
      <c r="A98" s="78" t="s">
        <v>110</v>
      </c>
      <c r="B98" s="66">
        <f t="shared" si="0"/>
        <v>64</v>
      </c>
      <c r="C98" s="66" t="s">
        <v>418</v>
      </c>
      <c r="D98" s="116"/>
      <c r="E98" s="116">
        <v>5.55</v>
      </c>
      <c r="F98" s="122"/>
      <c r="G98" s="116"/>
      <c r="H98" s="116"/>
      <c r="I98" s="116"/>
      <c r="J98" s="116"/>
      <c r="K98" s="116"/>
      <c r="M98" s="59"/>
      <c r="N98" s="80"/>
      <c r="O98" s="80"/>
      <c r="Q98" s="97"/>
    </row>
    <row r="99" spans="1:17" s="79" customFormat="1" ht="21" customHeight="1">
      <c r="A99" s="78" t="s">
        <v>111</v>
      </c>
      <c r="B99" s="66">
        <f t="shared" si="0"/>
        <v>65</v>
      </c>
      <c r="C99" s="66" t="s">
        <v>419</v>
      </c>
      <c r="D99" s="116">
        <v>1.2</v>
      </c>
      <c r="E99" s="116">
        <v>4.2</v>
      </c>
      <c r="F99" s="122"/>
      <c r="G99" s="116"/>
      <c r="H99" s="116"/>
      <c r="I99" s="116"/>
      <c r="J99" s="116"/>
      <c r="K99" s="116"/>
      <c r="M99" s="59"/>
      <c r="N99" s="80"/>
      <c r="O99" s="80"/>
      <c r="Q99" s="97"/>
    </row>
    <row r="100" spans="1:17" s="79" customFormat="1" ht="21" customHeight="1">
      <c r="A100" s="78" t="s">
        <v>112</v>
      </c>
      <c r="B100" s="66">
        <f t="shared" si="0"/>
        <v>66</v>
      </c>
      <c r="C100" s="66" t="s">
        <v>420</v>
      </c>
      <c r="D100" s="116"/>
      <c r="E100" s="156"/>
      <c r="F100" s="122"/>
      <c r="G100" s="116"/>
      <c r="H100" s="116"/>
      <c r="I100" s="116"/>
      <c r="J100" s="116"/>
      <c r="K100" s="116"/>
      <c r="M100" s="59"/>
      <c r="N100" s="80"/>
      <c r="O100" s="80"/>
      <c r="Q100" s="97"/>
    </row>
    <row r="101" spans="1:17" s="79" customFormat="1" ht="42" customHeight="1">
      <c r="A101" s="78" t="s">
        <v>148</v>
      </c>
      <c r="B101" s="66">
        <f aca="true" t="shared" si="4" ref="B101:B164">B100+1</f>
        <v>67</v>
      </c>
      <c r="C101" s="66" t="s">
        <v>421</v>
      </c>
      <c r="D101" s="116"/>
      <c r="E101" s="116"/>
      <c r="F101" s="122"/>
      <c r="G101" s="116"/>
      <c r="H101" s="116"/>
      <c r="I101" s="116"/>
      <c r="J101" s="116"/>
      <c r="K101" s="116"/>
      <c r="M101" s="59"/>
      <c r="N101" s="80"/>
      <c r="O101" s="80"/>
      <c r="Q101" s="97"/>
    </row>
    <row r="102" spans="1:11" s="22" customFormat="1" ht="21" customHeight="1">
      <c r="A102" s="68" t="s">
        <v>399</v>
      </c>
      <c r="B102" s="66">
        <f t="shared" si="4"/>
        <v>68</v>
      </c>
      <c r="C102" s="69" t="s">
        <v>375</v>
      </c>
      <c r="D102" s="124">
        <v>8.4</v>
      </c>
      <c r="E102" s="124">
        <v>73.8</v>
      </c>
      <c r="F102" s="124">
        <f>G102+H102+I102+J102</f>
        <v>0</v>
      </c>
      <c r="G102" s="124"/>
      <c r="H102" s="124"/>
      <c r="I102" s="124"/>
      <c r="J102" s="124"/>
      <c r="K102" s="124"/>
    </row>
    <row r="103" spans="1:13" s="22" customFormat="1" ht="21" customHeight="1">
      <c r="A103" s="68" t="s">
        <v>138</v>
      </c>
      <c r="B103" s="66">
        <f t="shared" si="4"/>
        <v>69</v>
      </c>
      <c r="C103" s="69" t="s">
        <v>376</v>
      </c>
      <c r="D103" s="124"/>
      <c r="E103" s="124">
        <v>211.8</v>
      </c>
      <c r="F103" s="124">
        <f>G103+H103+I103+J103</f>
        <v>283.5</v>
      </c>
      <c r="G103" s="124">
        <v>70.7</v>
      </c>
      <c r="H103" s="124">
        <v>70.9</v>
      </c>
      <c r="I103" s="124">
        <v>71</v>
      </c>
      <c r="J103" s="124">
        <v>70.9</v>
      </c>
      <c r="K103" s="124"/>
      <c r="M103" s="59"/>
    </row>
    <row r="104" spans="1:17" s="22" customFormat="1" ht="21" customHeight="1">
      <c r="A104" s="68" t="s">
        <v>240</v>
      </c>
      <c r="B104" s="66">
        <f t="shared" si="4"/>
        <v>70</v>
      </c>
      <c r="C104" s="69" t="s">
        <v>422</v>
      </c>
      <c r="D104" s="124">
        <f>D105+D112+D113+D120+D123+D124+D125+D126+D127+D128+D129+D130+D131+D132+D133+D134+D135+D136+D137+D138+D140+D141+D142+D143+D144+D145</f>
        <v>7426.800000000001</v>
      </c>
      <c r="E104" s="124">
        <f>E105+E106+E107+E108+E109+E110+E111+E113+E114+E115+E116+E117+E118+E119+E121+E122</f>
        <v>14700.800000000001</v>
      </c>
      <c r="F104" s="124">
        <f>G104+H104+I104+J104</f>
        <v>8151.2</v>
      </c>
      <c r="G104" s="124">
        <f>G109+G142</f>
        <v>1850</v>
      </c>
      <c r="H104" s="124">
        <f>H109+H142</f>
        <v>2541.7</v>
      </c>
      <c r="I104" s="124">
        <f>I109+I142</f>
        <v>2129.7</v>
      </c>
      <c r="J104" s="124">
        <f>J109+J142</f>
        <v>1629.8000000000002</v>
      </c>
      <c r="K104" s="125"/>
      <c r="M104" s="59"/>
      <c r="N104" s="59"/>
      <c r="O104" s="59"/>
      <c r="Q104" s="60"/>
    </row>
    <row r="105" spans="1:17" s="22" customFormat="1" ht="37.5" customHeight="1">
      <c r="A105" s="70" t="s">
        <v>299</v>
      </c>
      <c r="B105" s="66">
        <f t="shared" si="4"/>
        <v>71</v>
      </c>
      <c r="C105" s="69" t="s">
        <v>423</v>
      </c>
      <c r="D105" s="124">
        <v>3399.7</v>
      </c>
      <c r="E105" s="124">
        <v>1000</v>
      </c>
      <c r="F105" s="124"/>
      <c r="G105" s="124"/>
      <c r="H105" s="124"/>
      <c r="I105" s="124"/>
      <c r="J105" s="124"/>
      <c r="K105" s="125"/>
      <c r="M105" s="59"/>
      <c r="N105" s="59"/>
      <c r="O105" s="59"/>
      <c r="Q105" s="60"/>
    </row>
    <row r="106" spans="1:17" s="22" customFormat="1" ht="21" customHeight="1">
      <c r="A106" s="92" t="s">
        <v>295</v>
      </c>
      <c r="B106" s="66">
        <f t="shared" si="4"/>
        <v>72</v>
      </c>
      <c r="C106" s="69" t="s">
        <v>424</v>
      </c>
      <c r="D106" s="124"/>
      <c r="E106" s="124">
        <v>173.5</v>
      </c>
      <c r="F106" s="124"/>
      <c r="G106" s="124"/>
      <c r="H106" s="124"/>
      <c r="I106" s="124"/>
      <c r="J106" s="124"/>
      <c r="K106" s="125"/>
      <c r="M106" s="59"/>
      <c r="N106" s="59"/>
      <c r="O106" s="59"/>
      <c r="Q106" s="60"/>
    </row>
    <row r="107" spans="1:17" s="22" customFormat="1" ht="21" customHeight="1">
      <c r="A107" s="70" t="s">
        <v>296</v>
      </c>
      <c r="B107" s="66">
        <f t="shared" si="4"/>
        <v>73</v>
      </c>
      <c r="C107" s="69" t="s">
        <v>425</v>
      </c>
      <c r="D107" s="124"/>
      <c r="E107" s="124">
        <v>82.9</v>
      </c>
      <c r="F107" s="124"/>
      <c r="G107" s="124"/>
      <c r="H107" s="124"/>
      <c r="I107" s="124"/>
      <c r="J107" s="124"/>
      <c r="K107" s="125"/>
      <c r="M107" s="59"/>
      <c r="N107" s="59"/>
      <c r="O107" s="59"/>
      <c r="Q107" s="60"/>
    </row>
    <row r="108" spans="1:17" s="22" customFormat="1" ht="21" customHeight="1">
      <c r="A108" s="70" t="s">
        <v>297</v>
      </c>
      <c r="B108" s="66">
        <f t="shared" si="4"/>
        <v>74</v>
      </c>
      <c r="C108" s="69" t="s">
        <v>426</v>
      </c>
      <c r="D108" s="124"/>
      <c r="E108" s="124">
        <v>300</v>
      </c>
      <c r="F108" s="124"/>
      <c r="G108" s="124"/>
      <c r="H108" s="124"/>
      <c r="I108" s="124"/>
      <c r="J108" s="124"/>
      <c r="K108" s="125"/>
      <c r="M108" s="59"/>
      <c r="N108" s="59"/>
      <c r="O108" s="59"/>
      <c r="Q108" s="60"/>
    </row>
    <row r="109" spans="1:17" s="22" customFormat="1" ht="18.75">
      <c r="A109" s="70" t="s">
        <v>306</v>
      </c>
      <c r="B109" s="66">
        <f t="shared" si="4"/>
        <v>75</v>
      </c>
      <c r="C109" s="69" t="s">
        <v>427</v>
      </c>
      <c r="D109" s="124"/>
      <c r="E109" s="124">
        <v>1711.8</v>
      </c>
      <c r="F109" s="260">
        <f>G109+H109+I109+J109</f>
        <v>5482.599999999999</v>
      </c>
      <c r="G109" s="124">
        <v>1150</v>
      </c>
      <c r="H109" s="124">
        <v>1744.6</v>
      </c>
      <c r="I109" s="124">
        <v>1308.8</v>
      </c>
      <c r="J109" s="124">
        <v>1279.2</v>
      </c>
      <c r="K109" s="125"/>
      <c r="M109" s="59"/>
      <c r="N109" s="59"/>
      <c r="O109" s="59"/>
      <c r="Q109" s="60"/>
    </row>
    <row r="110" spans="1:17" s="22" customFormat="1" ht="18.75">
      <c r="A110" s="70" t="s">
        <v>308</v>
      </c>
      <c r="B110" s="66">
        <f t="shared" si="4"/>
        <v>76</v>
      </c>
      <c r="C110" s="69" t="s">
        <v>428</v>
      </c>
      <c r="D110" s="124"/>
      <c r="E110" s="124">
        <v>148.3</v>
      </c>
      <c r="F110" s="124"/>
      <c r="G110" s="124"/>
      <c r="H110" s="124"/>
      <c r="I110" s="124"/>
      <c r="J110" s="124"/>
      <c r="K110" s="125"/>
      <c r="M110" s="59"/>
      <c r="N110" s="59"/>
      <c r="O110" s="59"/>
      <c r="Q110" s="60"/>
    </row>
    <row r="111" spans="1:17" s="22" customFormat="1" ht="18.75">
      <c r="A111" s="70" t="s">
        <v>310</v>
      </c>
      <c r="B111" s="66">
        <f t="shared" si="4"/>
        <v>77</v>
      </c>
      <c r="C111" s="69" t="s">
        <v>429</v>
      </c>
      <c r="D111" s="124"/>
      <c r="E111" s="124">
        <v>415.3</v>
      </c>
      <c r="F111" s="124"/>
      <c r="G111" s="124"/>
      <c r="H111" s="124"/>
      <c r="I111" s="124"/>
      <c r="J111" s="124"/>
      <c r="K111" s="125"/>
      <c r="M111" s="59"/>
      <c r="N111" s="59"/>
      <c r="O111" s="59"/>
      <c r="Q111" s="60"/>
    </row>
    <row r="112" spans="1:17" s="22" customFormat="1" ht="21" customHeight="1">
      <c r="A112" s="70" t="s">
        <v>245</v>
      </c>
      <c r="B112" s="66">
        <f t="shared" si="4"/>
        <v>78</v>
      </c>
      <c r="C112" s="69" t="s">
        <v>430</v>
      </c>
      <c r="D112" s="124">
        <v>19.6</v>
      </c>
      <c r="E112" s="124">
        <v>0</v>
      </c>
      <c r="F112" s="124">
        <f>G112+H112+I112+J112</f>
        <v>0</v>
      </c>
      <c r="G112" s="124"/>
      <c r="H112" s="124"/>
      <c r="I112" s="124"/>
      <c r="J112" s="124"/>
      <c r="K112" s="125"/>
      <c r="N112" s="59"/>
      <c r="O112" s="59"/>
      <c r="Q112" s="60"/>
    </row>
    <row r="113" spans="1:17" s="22" customFormat="1" ht="21" customHeight="1">
      <c r="A113" s="70" t="s">
        <v>300</v>
      </c>
      <c r="B113" s="66">
        <f t="shared" si="4"/>
        <v>79</v>
      </c>
      <c r="C113" s="69" t="s">
        <v>431</v>
      </c>
      <c r="D113" s="124">
        <v>282.4</v>
      </c>
      <c r="E113" s="124">
        <v>895.8</v>
      </c>
      <c r="F113" s="124"/>
      <c r="G113" s="124"/>
      <c r="H113" s="124"/>
      <c r="I113" s="124"/>
      <c r="J113" s="124"/>
      <c r="K113" s="125"/>
      <c r="M113" s="59"/>
      <c r="N113" s="59"/>
      <c r="O113" s="59"/>
      <c r="Q113" s="60"/>
    </row>
    <row r="114" spans="1:17" s="22" customFormat="1" ht="21" customHeight="1">
      <c r="A114" s="70" t="s">
        <v>402</v>
      </c>
      <c r="B114" s="66">
        <f t="shared" si="4"/>
        <v>80</v>
      </c>
      <c r="C114" s="69" t="s">
        <v>432</v>
      </c>
      <c r="D114" s="124"/>
      <c r="E114" s="124">
        <v>36.8</v>
      </c>
      <c r="F114" s="124"/>
      <c r="G114" s="124"/>
      <c r="H114" s="124"/>
      <c r="I114" s="124"/>
      <c r="J114" s="124"/>
      <c r="K114" s="125"/>
      <c r="M114" s="59"/>
      <c r="N114" s="59"/>
      <c r="O114" s="59"/>
      <c r="Q114" s="60"/>
    </row>
    <row r="115" spans="1:17" s="22" customFormat="1" ht="21" customHeight="1">
      <c r="A115" s="70" t="s">
        <v>401</v>
      </c>
      <c r="B115" s="66">
        <f t="shared" si="4"/>
        <v>81</v>
      </c>
      <c r="C115" s="69" t="s">
        <v>433</v>
      </c>
      <c r="D115" s="124"/>
      <c r="E115" s="124">
        <v>27</v>
      </c>
      <c r="F115" s="124"/>
      <c r="G115" s="124"/>
      <c r="H115" s="124"/>
      <c r="I115" s="124"/>
      <c r="J115" s="124"/>
      <c r="K115" s="125"/>
      <c r="M115" s="59"/>
      <c r="N115" s="59"/>
      <c r="O115" s="59"/>
      <c r="Q115" s="60"/>
    </row>
    <row r="116" spans="1:17" s="22" customFormat="1" ht="21" customHeight="1">
      <c r="A116" s="70" t="s">
        <v>400</v>
      </c>
      <c r="B116" s="66">
        <f t="shared" si="4"/>
        <v>82</v>
      </c>
      <c r="C116" s="69" t="s">
        <v>434</v>
      </c>
      <c r="D116" s="124"/>
      <c r="E116" s="124">
        <v>1155</v>
      </c>
      <c r="F116" s="124"/>
      <c r="G116" s="124"/>
      <c r="H116" s="124"/>
      <c r="I116" s="124"/>
      <c r="J116" s="124"/>
      <c r="K116" s="125"/>
      <c r="M116" s="59"/>
      <c r="N116" s="59"/>
      <c r="O116" s="59"/>
      <c r="Q116" s="60"/>
    </row>
    <row r="117" spans="1:17" s="22" customFormat="1" ht="21" customHeight="1">
      <c r="A117" s="70" t="s">
        <v>330</v>
      </c>
      <c r="B117" s="66">
        <f t="shared" si="4"/>
        <v>83</v>
      </c>
      <c r="C117" s="69" t="s">
        <v>435</v>
      </c>
      <c r="D117" s="124"/>
      <c r="E117" s="124">
        <v>2294</v>
      </c>
      <c r="F117" s="124"/>
      <c r="G117" s="124"/>
      <c r="H117" s="124"/>
      <c r="I117" s="124"/>
      <c r="J117" s="124"/>
      <c r="K117" s="125"/>
      <c r="M117" s="59"/>
      <c r="N117" s="59"/>
      <c r="O117" s="59"/>
      <c r="Q117" s="60"/>
    </row>
    <row r="118" spans="1:17" s="22" customFormat="1" ht="21" customHeight="1">
      <c r="A118" s="70" t="s">
        <v>331</v>
      </c>
      <c r="B118" s="66">
        <f t="shared" si="4"/>
        <v>84</v>
      </c>
      <c r="C118" s="69" t="s">
        <v>436</v>
      </c>
      <c r="D118" s="124"/>
      <c r="E118" s="124">
        <v>1395.3</v>
      </c>
      <c r="F118" s="124"/>
      <c r="G118" s="124"/>
      <c r="H118" s="124"/>
      <c r="I118" s="124"/>
      <c r="J118" s="124"/>
      <c r="K118" s="125"/>
      <c r="M118" s="59"/>
      <c r="N118" s="59"/>
      <c r="O118" s="59"/>
      <c r="Q118" s="60"/>
    </row>
    <row r="119" spans="1:17" s="22" customFormat="1" ht="21" customHeight="1">
      <c r="A119" s="70" t="s">
        <v>332</v>
      </c>
      <c r="B119" s="66">
        <f t="shared" si="4"/>
        <v>85</v>
      </c>
      <c r="C119" s="69" t="s">
        <v>437</v>
      </c>
      <c r="D119" s="124"/>
      <c r="E119" s="124">
        <v>266.5</v>
      </c>
      <c r="F119" s="124"/>
      <c r="G119" s="124"/>
      <c r="H119" s="124"/>
      <c r="I119" s="124"/>
      <c r="J119" s="124"/>
      <c r="K119" s="125"/>
      <c r="M119" s="59"/>
      <c r="N119" s="59"/>
      <c r="O119" s="59"/>
      <c r="Q119" s="60"/>
    </row>
    <row r="120" spans="1:17" s="22" customFormat="1" ht="21" customHeight="1">
      <c r="A120" s="70" t="s">
        <v>246</v>
      </c>
      <c r="B120" s="66">
        <f t="shared" si="4"/>
        <v>86</v>
      </c>
      <c r="C120" s="69" t="s">
        <v>438</v>
      </c>
      <c r="D120" s="124">
        <v>68.7</v>
      </c>
      <c r="E120" s="124"/>
      <c r="F120" s="124">
        <f>G120+H120+I120+J120</f>
        <v>0</v>
      </c>
      <c r="G120" s="124"/>
      <c r="H120" s="124"/>
      <c r="I120" s="124"/>
      <c r="J120" s="124"/>
      <c r="K120" s="125"/>
      <c r="N120" s="59"/>
      <c r="O120" s="59"/>
      <c r="Q120" s="60"/>
    </row>
    <row r="121" spans="1:17" s="22" customFormat="1" ht="21" customHeight="1">
      <c r="A121" s="70" t="s">
        <v>403</v>
      </c>
      <c r="B121" s="66">
        <f t="shared" si="4"/>
        <v>87</v>
      </c>
      <c r="C121" s="69" t="s">
        <v>439</v>
      </c>
      <c r="D121" s="124"/>
      <c r="E121" s="124">
        <v>300</v>
      </c>
      <c r="F121" s="124"/>
      <c r="G121" s="124"/>
      <c r="H121" s="124"/>
      <c r="I121" s="124"/>
      <c r="J121" s="124"/>
      <c r="K121" s="125"/>
      <c r="N121" s="59"/>
      <c r="O121" s="59"/>
      <c r="Q121" s="60"/>
    </row>
    <row r="122" spans="1:17" s="22" customFormat="1" ht="21" customHeight="1">
      <c r="A122" s="70" t="s">
        <v>406</v>
      </c>
      <c r="B122" s="66">
        <f>B121+1</f>
        <v>88</v>
      </c>
      <c r="C122" s="69" t="s">
        <v>440</v>
      </c>
      <c r="D122" s="124"/>
      <c r="E122" s="124">
        <f>E139+E146+E147+E148+E149+E150+E151+E152</f>
        <v>4498.6</v>
      </c>
      <c r="F122" s="124"/>
      <c r="G122" s="124"/>
      <c r="H122" s="124"/>
      <c r="I122" s="124"/>
      <c r="J122" s="124"/>
      <c r="K122" s="125"/>
      <c r="N122" s="59"/>
      <c r="O122" s="59"/>
      <c r="Q122" s="60"/>
    </row>
    <row r="123" spans="1:17" s="22" customFormat="1" ht="21" customHeight="1">
      <c r="A123" s="70" t="s">
        <v>318</v>
      </c>
      <c r="B123" s="66">
        <f>B122+1</f>
        <v>89</v>
      </c>
      <c r="C123" s="69" t="s">
        <v>441</v>
      </c>
      <c r="D123" s="124">
        <v>146.8</v>
      </c>
      <c r="E123" s="124"/>
      <c r="F123" s="124"/>
      <c r="G123" s="124"/>
      <c r="H123" s="124"/>
      <c r="I123" s="124"/>
      <c r="J123" s="124"/>
      <c r="K123" s="125"/>
      <c r="N123" s="59"/>
      <c r="O123" s="59"/>
      <c r="Q123" s="60"/>
    </row>
    <row r="124" spans="1:17" s="22" customFormat="1" ht="21" customHeight="1">
      <c r="A124" s="70" t="s">
        <v>285</v>
      </c>
      <c r="B124" s="66">
        <f t="shared" si="4"/>
        <v>90</v>
      </c>
      <c r="C124" s="69" t="s">
        <v>442</v>
      </c>
      <c r="D124" s="124">
        <v>120</v>
      </c>
      <c r="E124" s="124"/>
      <c r="F124" s="124"/>
      <c r="G124" s="124"/>
      <c r="H124" s="124"/>
      <c r="I124" s="124"/>
      <c r="J124" s="124"/>
      <c r="K124" s="125"/>
      <c r="N124" s="59"/>
      <c r="O124" s="59"/>
      <c r="Q124" s="60"/>
    </row>
    <row r="125" spans="1:17" s="22" customFormat="1" ht="21" customHeight="1">
      <c r="A125" s="70" t="s">
        <v>282</v>
      </c>
      <c r="B125" s="66">
        <f t="shared" si="4"/>
        <v>91</v>
      </c>
      <c r="C125" s="69" t="s">
        <v>443</v>
      </c>
      <c r="D125" s="124">
        <v>18.1</v>
      </c>
      <c r="E125" s="124"/>
      <c r="F125" s="124"/>
      <c r="G125" s="124"/>
      <c r="H125" s="124"/>
      <c r="I125" s="124"/>
      <c r="J125" s="124"/>
      <c r="K125" s="125"/>
      <c r="N125" s="59"/>
      <c r="O125" s="59"/>
      <c r="Q125" s="60"/>
    </row>
    <row r="126" spans="1:17" s="22" customFormat="1" ht="21" customHeight="1">
      <c r="A126" s="70" t="s">
        <v>319</v>
      </c>
      <c r="B126" s="66">
        <f t="shared" si="4"/>
        <v>92</v>
      </c>
      <c r="C126" s="69" t="s">
        <v>444</v>
      </c>
      <c r="D126" s="124">
        <v>4.3</v>
      </c>
      <c r="E126" s="124"/>
      <c r="F126" s="124"/>
      <c r="G126" s="124"/>
      <c r="H126" s="124"/>
      <c r="I126" s="124"/>
      <c r="J126" s="124"/>
      <c r="K126" s="125"/>
      <c r="N126" s="59"/>
      <c r="O126" s="59"/>
      <c r="Q126" s="60"/>
    </row>
    <row r="127" spans="1:17" s="22" customFormat="1" ht="44.25" customHeight="1">
      <c r="A127" s="70" t="s">
        <v>301</v>
      </c>
      <c r="B127" s="66">
        <f t="shared" si="4"/>
        <v>93</v>
      </c>
      <c r="C127" s="69" t="s">
        <v>445</v>
      </c>
      <c r="D127" s="124">
        <v>181.5</v>
      </c>
      <c r="E127" s="124"/>
      <c r="F127" s="124"/>
      <c r="G127" s="124"/>
      <c r="H127" s="124"/>
      <c r="I127" s="124"/>
      <c r="J127" s="124"/>
      <c r="K127" s="125"/>
      <c r="N127" s="59"/>
      <c r="O127" s="59"/>
      <c r="Q127" s="60"/>
    </row>
    <row r="128" spans="1:17" s="22" customFormat="1" ht="27" customHeight="1">
      <c r="A128" s="70" t="s">
        <v>247</v>
      </c>
      <c r="B128" s="66">
        <f t="shared" si="4"/>
        <v>94</v>
      </c>
      <c r="C128" s="69" t="s">
        <v>446</v>
      </c>
      <c r="D128" s="124">
        <v>80</v>
      </c>
      <c r="E128" s="124"/>
      <c r="F128" s="124">
        <f aca="true" t="shared" si="5" ref="F128:F138">G128+H128+I128+J128</f>
        <v>0</v>
      </c>
      <c r="G128" s="124"/>
      <c r="H128" s="124"/>
      <c r="I128" s="124"/>
      <c r="J128" s="124"/>
      <c r="K128" s="125"/>
      <c r="N128" s="59"/>
      <c r="O128" s="59"/>
      <c r="Q128" s="60"/>
    </row>
    <row r="129" spans="1:17" s="22" customFormat="1" ht="28.5" customHeight="1">
      <c r="A129" s="70" t="s">
        <v>250</v>
      </c>
      <c r="B129" s="66">
        <f t="shared" si="4"/>
        <v>95</v>
      </c>
      <c r="C129" s="69" t="s">
        <v>447</v>
      </c>
      <c r="D129" s="124">
        <v>38</v>
      </c>
      <c r="E129" s="124"/>
      <c r="F129" s="124">
        <f t="shared" si="5"/>
        <v>0</v>
      </c>
      <c r="G129" s="124"/>
      <c r="H129" s="124"/>
      <c r="I129" s="124"/>
      <c r="J129" s="124"/>
      <c r="K129" s="125"/>
      <c r="N129" s="59"/>
      <c r="O129" s="59"/>
      <c r="Q129" s="60"/>
    </row>
    <row r="130" spans="1:17" s="22" customFormat="1" ht="28.5" customHeight="1">
      <c r="A130" s="70" t="s">
        <v>251</v>
      </c>
      <c r="B130" s="66">
        <f t="shared" si="4"/>
        <v>96</v>
      </c>
      <c r="C130" s="69" t="s">
        <v>448</v>
      </c>
      <c r="D130" s="124">
        <v>47.9</v>
      </c>
      <c r="E130" s="124"/>
      <c r="F130" s="124">
        <f t="shared" si="5"/>
        <v>0</v>
      </c>
      <c r="G130" s="124"/>
      <c r="H130" s="124"/>
      <c r="I130" s="124"/>
      <c r="J130" s="124"/>
      <c r="K130" s="125"/>
      <c r="N130" s="59"/>
      <c r="O130" s="59"/>
      <c r="Q130" s="60"/>
    </row>
    <row r="131" spans="1:17" s="22" customFormat="1" ht="28.5" customHeight="1">
      <c r="A131" s="70" t="s">
        <v>252</v>
      </c>
      <c r="B131" s="66">
        <f t="shared" si="4"/>
        <v>97</v>
      </c>
      <c r="C131" s="69" t="s">
        <v>449</v>
      </c>
      <c r="D131" s="124">
        <v>10.8</v>
      </c>
      <c r="E131" s="124"/>
      <c r="F131" s="124">
        <f t="shared" si="5"/>
        <v>0</v>
      </c>
      <c r="G131" s="124"/>
      <c r="H131" s="124"/>
      <c r="I131" s="124"/>
      <c r="J131" s="124"/>
      <c r="K131" s="125"/>
      <c r="N131" s="59"/>
      <c r="O131" s="59"/>
      <c r="Q131" s="60"/>
    </row>
    <row r="132" spans="1:17" s="22" customFormat="1" ht="28.5" customHeight="1">
      <c r="A132" s="70" t="s">
        <v>253</v>
      </c>
      <c r="B132" s="66">
        <f t="shared" si="4"/>
        <v>98</v>
      </c>
      <c r="C132" s="69" t="s">
        <v>450</v>
      </c>
      <c r="D132" s="124">
        <v>19</v>
      </c>
      <c r="E132" s="124"/>
      <c r="F132" s="124">
        <f t="shared" si="5"/>
        <v>0</v>
      </c>
      <c r="G132" s="124"/>
      <c r="H132" s="124"/>
      <c r="I132" s="124"/>
      <c r="J132" s="124"/>
      <c r="K132" s="125"/>
      <c r="N132" s="59"/>
      <c r="O132" s="59"/>
      <c r="Q132" s="60"/>
    </row>
    <row r="133" spans="1:17" s="22" customFormat="1" ht="28.5" customHeight="1">
      <c r="A133" s="70" t="s">
        <v>254</v>
      </c>
      <c r="B133" s="66">
        <f t="shared" si="4"/>
        <v>99</v>
      </c>
      <c r="C133" s="69" t="s">
        <v>451</v>
      </c>
      <c r="D133" s="124">
        <v>15.2</v>
      </c>
      <c r="E133" s="124"/>
      <c r="F133" s="124">
        <f t="shared" si="5"/>
        <v>0</v>
      </c>
      <c r="G133" s="124"/>
      <c r="H133" s="124"/>
      <c r="I133" s="124"/>
      <c r="J133" s="124"/>
      <c r="K133" s="125"/>
      <c r="N133" s="59"/>
      <c r="O133" s="59"/>
      <c r="Q133" s="60"/>
    </row>
    <row r="134" spans="1:17" s="22" customFormat="1" ht="28.5" customHeight="1">
      <c r="A134" s="70" t="s">
        <v>255</v>
      </c>
      <c r="B134" s="66">
        <f t="shared" si="4"/>
        <v>100</v>
      </c>
      <c r="C134" s="69" t="s">
        <v>452</v>
      </c>
      <c r="D134" s="124">
        <v>32.6</v>
      </c>
      <c r="E134" s="124"/>
      <c r="F134" s="124">
        <f t="shared" si="5"/>
        <v>0</v>
      </c>
      <c r="G134" s="124"/>
      <c r="H134" s="124"/>
      <c r="I134" s="124"/>
      <c r="J134" s="124"/>
      <c r="K134" s="125"/>
      <c r="N134" s="59"/>
      <c r="O134" s="59"/>
      <c r="Q134" s="60"/>
    </row>
    <row r="135" spans="1:17" s="22" customFormat="1" ht="28.5" customHeight="1">
      <c r="A135" s="70" t="s">
        <v>256</v>
      </c>
      <c r="B135" s="66">
        <f t="shared" si="4"/>
        <v>101</v>
      </c>
      <c r="C135" s="69" t="s">
        <v>453</v>
      </c>
      <c r="D135" s="124">
        <v>19.8</v>
      </c>
      <c r="E135" s="124"/>
      <c r="F135" s="124">
        <f t="shared" si="5"/>
        <v>0</v>
      </c>
      <c r="G135" s="124"/>
      <c r="H135" s="124"/>
      <c r="I135" s="124"/>
      <c r="J135" s="124"/>
      <c r="K135" s="125"/>
      <c r="N135" s="59"/>
      <c r="O135" s="59"/>
      <c r="Q135" s="60"/>
    </row>
    <row r="136" spans="1:17" s="22" customFormat="1" ht="28.5" customHeight="1">
      <c r="A136" s="70" t="s">
        <v>257</v>
      </c>
      <c r="B136" s="66">
        <f t="shared" si="4"/>
        <v>102</v>
      </c>
      <c r="C136" s="69" t="s">
        <v>454</v>
      </c>
      <c r="D136" s="124">
        <v>7.3</v>
      </c>
      <c r="E136" s="124"/>
      <c r="F136" s="124">
        <f t="shared" si="5"/>
        <v>0</v>
      </c>
      <c r="G136" s="124"/>
      <c r="H136" s="124"/>
      <c r="I136" s="124"/>
      <c r="J136" s="124"/>
      <c r="K136" s="125"/>
      <c r="N136" s="59"/>
      <c r="O136" s="59"/>
      <c r="Q136" s="60"/>
    </row>
    <row r="137" spans="1:17" s="22" customFormat="1" ht="28.5" customHeight="1">
      <c r="A137" s="70" t="s">
        <v>258</v>
      </c>
      <c r="B137" s="66">
        <f t="shared" si="4"/>
        <v>103</v>
      </c>
      <c r="C137" s="69" t="s">
        <v>455</v>
      </c>
      <c r="D137" s="124">
        <v>21</v>
      </c>
      <c r="E137" s="124"/>
      <c r="F137" s="124">
        <f t="shared" si="5"/>
        <v>0</v>
      </c>
      <c r="G137" s="124"/>
      <c r="H137" s="124"/>
      <c r="I137" s="124"/>
      <c r="J137" s="124"/>
      <c r="K137" s="125"/>
      <c r="N137" s="59"/>
      <c r="O137" s="59"/>
      <c r="Q137" s="60"/>
    </row>
    <row r="138" spans="1:17" s="22" customFormat="1" ht="28.5" customHeight="1">
      <c r="A138" s="70" t="s">
        <v>259</v>
      </c>
      <c r="B138" s="66">
        <f t="shared" si="4"/>
        <v>104</v>
      </c>
      <c r="C138" s="69" t="s">
        <v>456</v>
      </c>
      <c r="D138" s="124">
        <v>155.8</v>
      </c>
      <c r="E138" s="124"/>
      <c r="F138" s="124">
        <f t="shared" si="5"/>
        <v>0</v>
      </c>
      <c r="G138" s="124"/>
      <c r="H138" s="124"/>
      <c r="I138" s="124"/>
      <c r="J138" s="124"/>
      <c r="K138" s="125"/>
      <c r="N138" s="59"/>
      <c r="O138" s="59"/>
      <c r="Q138" s="60"/>
    </row>
    <row r="139" spans="1:17" s="22" customFormat="1" ht="28.5" customHeight="1">
      <c r="A139" s="70" t="s">
        <v>311</v>
      </c>
      <c r="B139" s="66">
        <f t="shared" si="4"/>
        <v>105</v>
      </c>
      <c r="C139" s="69" t="s">
        <v>457</v>
      </c>
      <c r="D139" s="124"/>
      <c r="E139" s="124">
        <v>644.7</v>
      </c>
      <c r="F139" s="124"/>
      <c r="G139" s="124"/>
      <c r="H139" s="124"/>
      <c r="I139" s="124"/>
      <c r="J139" s="124"/>
      <c r="K139" s="125"/>
      <c r="N139" s="59"/>
      <c r="O139" s="59"/>
      <c r="Q139" s="60"/>
    </row>
    <row r="140" spans="1:17" s="22" customFormat="1" ht="21" customHeight="1">
      <c r="A140" s="70" t="s">
        <v>261</v>
      </c>
      <c r="B140" s="66">
        <f>B139+1</f>
        <v>106</v>
      </c>
      <c r="C140" s="69" t="s">
        <v>458</v>
      </c>
      <c r="D140" s="124">
        <v>716.7</v>
      </c>
      <c r="E140" s="124"/>
      <c r="F140" s="124">
        <f aca="true" t="shared" si="6" ref="F140:F145">G140+H140+I140+J140</f>
        <v>0</v>
      </c>
      <c r="G140" s="124"/>
      <c r="H140" s="124"/>
      <c r="I140" s="124"/>
      <c r="J140" s="124"/>
      <c r="K140" s="125"/>
      <c r="N140" s="59"/>
      <c r="O140" s="59"/>
      <c r="Q140" s="60"/>
    </row>
    <row r="141" spans="1:17" s="22" customFormat="1" ht="21" customHeight="1">
      <c r="A141" s="70" t="s">
        <v>249</v>
      </c>
      <c r="B141" s="66">
        <f t="shared" si="4"/>
        <v>107</v>
      </c>
      <c r="C141" s="69" t="s">
        <v>459</v>
      </c>
      <c r="D141" s="124">
        <v>163.4</v>
      </c>
      <c r="E141" s="124"/>
      <c r="F141" s="124">
        <f t="shared" si="6"/>
        <v>0</v>
      </c>
      <c r="G141" s="124"/>
      <c r="H141" s="124"/>
      <c r="I141" s="124"/>
      <c r="J141" s="124"/>
      <c r="K141" s="125"/>
      <c r="N141" s="59"/>
      <c r="O141" s="59"/>
      <c r="Q141" s="60"/>
    </row>
    <row r="142" spans="1:17" s="22" customFormat="1" ht="21" customHeight="1">
      <c r="A142" s="70" t="s">
        <v>339</v>
      </c>
      <c r="B142" s="66">
        <f t="shared" si="4"/>
        <v>108</v>
      </c>
      <c r="C142" s="69" t="s">
        <v>460</v>
      </c>
      <c r="D142" s="124">
        <v>151.3</v>
      </c>
      <c r="E142" s="124"/>
      <c r="F142" s="260">
        <f>G142+H142+I142+J142</f>
        <v>2668.6</v>
      </c>
      <c r="G142" s="124">
        <v>700</v>
      </c>
      <c r="H142" s="124">
        <v>797.1</v>
      </c>
      <c r="I142" s="124">
        <v>820.9</v>
      </c>
      <c r="J142" s="124">
        <v>350.6</v>
      </c>
      <c r="K142" s="125"/>
      <c r="N142" s="59"/>
      <c r="O142" s="59"/>
      <c r="Q142" s="60"/>
    </row>
    <row r="143" spans="1:17" s="22" customFormat="1" ht="21" customHeight="1">
      <c r="A143" s="70" t="s">
        <v>320</v>
      </c>
      <c r="B143" s="66">
        <f t="shared" si="4"/>
        <v>109</v>
      </c>
      <c r="C143" s="69" t="s">
        <v>461</v>
      </c>
      <c r="D143" s="124">
        <v>389.8</v>
      </c>
      <c r="E143" s="124"/>
      <c r="F143" s="124">
        <f t="shared" si="6"/>
        <v>0</v>
      </c>
      <c r="G143" s="124"/>
      <c r="H143" s="124"/>
      <c r="I143" s="124"/>
      <c r="J143" s="124"/>
      <c r="K143" s="125"/>
      <c r="N143" s="59"/>
      <c r="O143" s="59"/>
      <c r="Q143" s="60"/>
    </row>
    <row r="144" spans="1:17" s="22" customFormat="1" ht="21" customHeight="1">
      <c r="A144" s="70" t="s">
        <v>321</v>
      </c>
      <c r="B144" s="66">
        <f t="shared" si="4"/>
        <v>110</v>
      </c>
      <c r="C144" s="69" t="s">
        <v>462</v>
      </c>
      <c r="D144" s="124">
        <v>674.1</v>
      </c>
      <c r="E144" s="124"/>
      <c r="F144" s="124">
        <f t="shared" si="6"/>
        <v>0</v>
      </c>
      <c r="G144" s="124"/>
      <c r="H144" s="124"/>
      <c r="I144" s="124"/>
      <c r="J144" s="124"/>
      <c r="K144" s="125"/>
      <c r="N144" s="59"/>
      <c r="O144" s="59"/>
      <c r="Q144" s="60"/>
    </row>
    <row r="145" spans="1:17" s="22" customFormat="1" ht="37.5" customHeight="1">
      <c r="A145" s="70" t="s">
        <v>322</v>
      </c>
      <c r="B145" s="66">
        <f t="shared" si="4"/>
        <v>111</v>
      </c>
      <c r="C145" s="69" t="s">
        <v>463</v>
      </c>
      <c r="D145" s="124">
        <v>643</v>
      </c>
      <c r="E145" s="124"/>
      <c r="F145" s="124">
        <f t="shared" si="6"/>
        <v>0</v>
      </c>
      <c r="G145" s="124"/>
      <c r="H145" s="124"/>
      <c r="I145" s="124"/>
      <c r="J145" s="124"/>
      <c r="K145" s="125"/>
      <c r="N145" s="59"/>
      <c r="O145" s="59"/>
      <c r="Q145" s="60"/>
    </row>
    <row r="146" spans="1:17" s="22" customFormat="1" ht="39" customHeight="1">
      <c r="A146" s="70" t="s">
        <v>312</v>
      </c>
      <c r="B146" s="66">
        <f t="shared" si="4"/>
        <v>112</v>
      </c>
      <c r="C146" s="69" t="s">
        <v>464</v>
      </c>
      <c r="D146" s="124"/>
      <c r="E146" s="124">
        <v>1441.1</v>
      </c>
      <c r="F146" s="124"/>
      <c r="G146" s="124"/>
      <c r="H146" s="124"/>
      <c r="I146" s="124"/>
      <c r="J146" s="124"/>
      <c r="K146" s="125"/>
      <c r="N146" s="59"/>
      <c r="O146" s="59"/>
      <c r="Q146" s="60"/>
    </row>
    <row r="147" spans="1:17" s="22" customFormat="1" ht="39" customHeight="1">
      <c r="A147" s="70" t="s">
        <v>407</v>
      </c>
      <c r="B147" s="66">
        <f t="shared" si="4"/>
        <v>113</v>
      </c>
      <c r="C147" s="69" t="s">
        <v>465</v>
      </c>
      <c r="D147" s="124"/>
      <c r="E147" s="124">
        <v>49.6</v>
      </c>
      <c r="F147" s="124"/>
      <c r="G147" s="124"/>
      <c r="H147" s="124"/>
      <c r="I147" s="124"/>
      <c r="J147" s="124"/>
      <c r="K147" s="125"/>
      <c r="N147" s="59"/>
      <c r="O147" s="59"/>
      <c r="Q147" s="60"/>
    </row>
    <row r="148" spans="1:17" s="22" customFormat="1" ht="25.5" customHeight="1">
      <c r="A148" s="70" t="s">
        <v>313</v>
      </c>
      <c r="B148" s="66">
        <f t="shared" si="4"/>
        <v>114</v>
      </c>
      <c r="C148" s="69" t="s">
        <v>466</v>
      </c>
      <c r="D148" s="124"/>
      <c r="E148" s="124">
        <v>745</v>
      </c>
      <c r="F148" s="124"/>
      <c r="G148" s="124"/>
      <c r="H148" s="124"/>
      <c r="I148" s="124"/>
      <c r="J148" s="124"/>
      <c r="K148" s="125"/>
      <c r="N148" s="59"/>
      <c r="O148" s="59"/>
      <c r="Q148" s="60"/>
    </row>
    <row r="149" spans="1:17" s="22" customFormat="1" ht="42.75" customHeight="1">
      <c r="A149" s="70" t="s">
        <v>298</v>
      </c>
      <c r="B149" s="66">
        <f t="shared" si="4"/>
        <v>115</v>
      </c>
      <c r="C149" s="69" t="s">
        <v>467</v>
      </c>
      <c r="D149" s="124"/>
      <c r="E149" s="124">
        <v>420.6</v>
      </c>
      <c r="F149" s="124"/>
      <c r="G149" s="124"/>
      <c r="H149" s="124"/>
      <c r="I149" s="124"/>
      <c r="J149" s="124"/>
      <c r="K149" s="125"/>
      <c r="M149" s="59"/>
      <c r="N149" s="59"/>
      <c r="O149" s="59"/>
      <c r="Q149" s="60"/>
    </row>
    <row r="150" spans="1:17" s="22" customFormat="1" ht="39.75" customHeight="1">
      <c r="A150" s="70" t="s">
        <v>248</v>
      </c>
      <c r="B150" s="66">
        <f t="shared" si="4"/>
        <v>116</v>
      </c>
      <c r="C150" s="69" t="s">
        <v>468</v>
      </c>
      <c r="D150" s="125"/>
      <c r="E150" s="124">
        <v>229</v>
      </c>
      <c r="F150" s="124"/>
      <c r="G150" s="124"/>
      <c r="H150" s="124"/>
      <c r="I150" s="124"/>
      <c r="J150" s="124"/>
      <c r="K150" s="125"/>
      <c r="N150" s="59"/>
      <c r="O150" s="59"/>
      <c r="Q150" s="60"/>
    </row>
    <row r="151" spans="1:17" s="22" customFormat="1" ht="28.5" customHeight="1">
      <c r="A151" s="70" t="s">
        <v>405</v>
      </c>
      <c r="B151" s="66">
        <f t="shared" si="4"/>
        <v>117</v>
      </c>
      <c r="C151" s="69" t="s">
        <v>469</v>
      </c>
      <c r="D151" s="125"/>
      <c r="E151" s="124">
        <v>32.6</v>
      </c>
      <c r="F151" s="124"/>
      <c r="G151" s="124"/>
      <c r="H151" s="124"/>
      <c r="I151" s="124"/>
      <c r="J151" s="124"/>
      <c r="K151" s="125"/>
      <c r="N151" s="59"/>
      <c r="O151" s="59"/>
      <c r="Q151" s="60"/>
    </row>
    <row r="152" spans="1:17" s="22" customFormat="1" ht="35.25" customHeight="1">
      <c r="A152" s="70" t="s">
        <v>404</v>
      </c>
      <c r="B152" s="66">
        <f t="shared" si="4"/>
        <v>118</v>
      </c>
      <c r="C152" s="69" t="s">
        <v>470</v>
      </c>
      <c r="D152" s="125"/>
      <c r="E152" s="124">
        <v>936</v>
      </c>
      <c r="F152" s="124"/>
      <c r="G152" s="124"/>
      <c r="H152" s="124"/>
      <c r="I152" s="124"/>
      <c r="J152" s="124"/>
      <c r="K152" s="125"/>
      <c r="N152" s="59"/>
      <c r="O152" s="59"/>
      <c r="Q152" s="60"/>
    </row>
    <row r="153" spans="1:13" s="22" customFormat="1" ht="21" customHeight="1">
      <c r="A153" s="186" t="s">
        <v>214</v>
      </c>
      <c r="B153" s="66">
        <f t="shared" si="4"/>
        <v>119</v>
      </c>
      <c r="C153" s="63">
        <v>1130</v>
      </c>
      <c r="D153" s="187">
        <f>D154+D155+D156+D157+D158+D159+D164+D165+D171+D172+D173+D174+D209</f>
        <v>6049.6</v>
      </c>
      <c r="E153" s="187">
        <f>E154+E155+E156+E157+E158+E159+E164+E165+E171+E172+E173+E174+E209</f>
        <v>5895.7</v>
      </c>
      <c r="F153" s="187">
        <v>4307.2</v>
      </c>
      <c r="G153" s="187">
        <f>G154+G155+G156+G157+G158+G159+G164+G165+G171+G172+G173+G174+G209</f>
        <v>1082.25</v>
      </c>
      <c r="H153" s="187">
        <f>H154+H155+H156+H157+H158+H159+H164+H165+H171+H172+H173+H174+H209</f>
        <v>1071.3</v>
      </c>
      <c r="I153" s="187">
        <f>I154+I155+I156+I157+I158+I159+I164+I165+I171+I172+I173+I174+I209</f>
        <v>1071.4</v>
      </c>
      <c r="J153" s="187">
        <f>J154+J155+J156+J157+J158+J159+J164+J165+J171+J172+J173+J174+J209</f>
        <v>1082.16</v>
      </c>
      <c r="K153" s="188"/>
      <c r="M153" s="59"/>
    </row>
    <row r="154" spans="1:13" s="22" customFormat="1" ht="21" customHeight="1">
      <c r="A154" s="68" t="s">
        <v>89</v>
      </c>
      <c r="B154" s="66">
        <f t="shared" si="4"/>
        <v>120</v>
      </c>
      <c r="C154" s="69" t="s">
        <v>225</v>
      </c>
      <c r="D154" s="124">
        <v>1640.3</v>
      </c>
      <c r="E154" s="124">
        <v>1743.7</v>
      </c>
      <c r="F154" s="124">
        <f>G154+H154+I154+J154</f>
        <v>1874</v>
      </c>
      <c r="G154" s="124">
        <v>468.5</v>
      </c>
      <c r="H154" s="124">
        <v>468.5</v>
      </c>
      <c r="I154" s="124">
        <v>468.5</v>
      </c>
      <c r="J154" s="124">
        <v>468.5</v>
      </c>
      <c r="K154" s="124"/>
      <c r="M154" s="59"/>
    </row>
    <row r="155" spans="1:11" s="22" customFormat="1" ht="21" customHeight="1">
      <c r="A155" s="68" t="s">
        <v>90</v>
      </c>
      <c r="B155" s="66">
        <f t="shared" si="4"/>
        <v>121</v>
      </c>
      <c r="C155" s="69" t="s">
        <v>226</v>
      </c>
      <c r="D155" s="124">
        <v>360.7</v>
      </c>
      <c r="E155" s="124">
        <v>452.7</v>
      </c>
      <c r="F155" s="124">
        <f>G155+H155+I155+J155</f>
        <v>384.2</v>
      </c>
      <c r="G155" s="124">
        <v>96</v>
      </c>
      <c r="H155" s="124">
        <v>96.1</v>
      </c>
      <c r="I155" s="124">
        <v>96.1</v>
      </c>
      <c r="J155" s="124">
        <v>96</v>
      </c>
      <c r="K155" s="124"/>
    </row>
    <row r="156" spans="1:11" s="22" customFormat="1" ht="21" customHeight="1">
      <c r="A156" s="68" t="s">
        <v>136</v>
      </c>
      <c r="B156" s="66">
        <f t="shared" si="4"/>
        <v>122</v>
      </c>
      <c r="C156" s="69" t="s">
        <v>227</v>
      </c>
      <c r="D156" s="124">
        <v>706.3</v>
      </c>
      <c r="E156" s="124">
        <v>1017</v>
      </c>
      <c r="F156" s="124">
        <f>G156+H156+I156+J156</f>
        <v>523</v>
      </c>
      <c r="G156" s="124">
        <v>130.7</v>
      </c>
      <c r="H156" s="124">
        <v>130.8</v>
      </c>
      <c r="I156" s="124">
        <v>130.8</v>
      </c>
      <c r="J156" s="124">
        <v>130.7</v>
      </c>
      <c r="K156" s="124"/>
    </row>
    <row r="157" spans="1:11" s="22" customFormat="1" ht="21" customHeight="1">
      <c r="A157" s="68" t="s">
        <v>203</v>
      </c>
      <c r="B157" s="66">
        <f t="shared" si="4"/>
        <v>123</v>
      </c>
      <c r="C157" s="69" t="s">
        <v>228</v>
      </c>
      <c r="D157" s="124">
        <v>634.2</v>
      </c>
      <c r="E157" s="124">
        <v>146</v>
      </c>
      <c r="F157" s="124">
        <v>198</v>
      </c>
      <c r="G157" s="124">
        <v>49.5</v>
      </c>
      <c r="H157" s="124">
        <v>49.5</v>
      </c>
      <c r="I157" s="124">
        <v>49.5</v>
      </c>
      <c r="J157" s="124">
        <v>49.5</v>
      </c>
      <c r="K157" s="124"/>
    </row>
    <row r="158" spans="1:11" s="22" customFormat="1" ht="21" customHeight="1">
      <c r="A158" s="68" t="s">
        <v>45</v>
      </c>
      <c r="B158" s="66">
        <f t="shared" si="4"/>
        <v>124</v>
      </c>
      <c r="C158" s="69" t="s">
        <v>229</v>
      </c>
      <c r="D158" s="124">
        <v>0</v>
      </c>
      <c r="E158" s="124">
        <v>0</v>
      </c>
      <c r="F158" s="124">
        <v>0</v>
      </c>
      <c r="G158" s="124">
        <v>0</v>
      </c>
      <c r="H158" s="124">
        <v>0</v>
      </c>
      <c r="I158" s="124">
        <v>0</v>
      </c>
      <c r="J158" s="124">
        <v>0</v>
      </c>
      <c r="K158" s="124"/>
    </row>
    <row r="159" spans="1:11" s="22" customFormat="1" ht="21" customHeight="1">
      <c r="A159" s="68" t="s">
        <v>137</v>
      </c>
      <c r="B159" s="66">
        <f t="shared" si="4"/>
        <v>125</v>
      </c>
      <c r="C159" s="69" t="s">
        <v>377</v>
      </c>
      <c r="D159" s="124">
        <v>579.2</v>
      </c>
      <c r="E159" s="124">
        <f>E160+E161+E162+E163</f>
        <v>711.3</v>
      </c>
      <c r="F159" s="124">
        <f>G159+H159+I159+J159</f>
        <v>275.3</v>
      </c>
      <c r="G159" s="124">
        <v>68.9</v>
      </c>
      <c r="H159" s="124">
        <v>68.8</v>
      </c>
      <c r="I159" s="124">
        <v>68.8</v>
      </c>
      <c r="J159" s="124">
        <v>68.8</v>
      </c>
      <c r="K159" s="124"/>
    </row>
    <row r="160" spans="1:11" s="79" customFormat="1" ht="21" customHeight="1">
      <c r="A160" s="78" t="s">
        <v>215</v>
      </c>
      <c r="B160" s="66">
        <f t="shared" si="4"/>
        <v>126</v>
      </c>
      <c r="C160" s="66" t="s">
        <v>230</v>
      </c>
      <c r="D160" s="116">
        <v>80.6</v>
      </c>
      <c r="E160" s="116">
        <v>54.4</v>
      </c>
      <c r="F160" s="116">
        <f>G160+H160+I160+J160</f>
        <v>77.6</v>
      </c>
      <c r="G160" s="116">
        <v>19.4</v>
      </c>
      <c r="H160" s="116">
        <v>19.4</v>
      </c>
      <c r="I160" s="116">
        <v>19.4</v>
      </c>
      <c r="J160" s="116">
        <v>19.4</v>
      </c>
      <c r="K160" s="118"/>
    </row>
    <row r="161" spans="1:11" s="79" customFormat="1" ht="21" customHeight="1">
      <c r="A161" s="78" t="s">
        <v>207</v>
      </c>
      <c r="B161" s="66">
        <f t="shared" si="4"/>
        <v>127</v>
      </c>
      <c r="C161" s="66" t="s">
        <v>231</v>
      </c>
      <c r="D161" s="116">
        <v>14</v>
      </c>
      <c r="E161" s="116">
        <v>2.2</v>
      </c>
      <c r="F161" s="116">
        <f>G161+H161+I161+J161</f>
        <v>165.39999999999998</v>
      </c>
      <c r="G161" s="116">
        <v>41.3</v>
      </c>
      <c r="H161" s="116">
        <v>41.4</v>
      </c>
      <c r="I161" s="116">
        <v>41.4</v>
      </c>
      <c r="J161" s="116">
        <v>41.3</v>
      </c>
      <c r="K161" s="118"/>
    </row>
    <row r="162" spans="1:11" s="79" customFormat="1" ht="21" customHeight="1">
      <c r="A162" s="78" t="s">
        <v>210</v>
      </c>
      <c r="B162" s="66">
        <f t="shared" si="4"/>
        <v>128</v>
      </c>
      <c r="C162" s="66" t="s">
        <v>232</v>
      </c>
      <c r="D162" s="116">
        <v>68.6</v>
      </c>
      <c r="E162" s="116">
        <v>51.8</v>
      </c>
      <c r="F162" s="116">
        <f>G162+H162+I162+J162</f>
        <v>10</v>
      </c>
      <c r="G162" s="116">
        <v>2.5</v>
      </c>
      <c r="H162" s="116">
        <v>2.5</v>
      </c>
      <c r="I162" s="116">
        <v>2.5</v>
      </c>
      <c r="J162" s="116">
        <v>2.5</v>
      </c>
      <c r="K162" s="118"/>
    </row>
    <row r="163" spans="1:11" s="79" customFormat="1" ht="21" customHeight="1">
      <c r="A163" s="78" t="s">
        <v>106</v>
      </c>
      <c r="B163" s="66">
        <f t="shared" si="4"/>
        <v>129</v>
      </c>
      <c r="C163" s="66" t="s">
        <v>233</v>
      </c>
      <c r="D163" s="116">
        <v>416</v>
      </c>
      <c r="E163" s="116">
        <v>602.9</v>
      </c>
      <c r="F163" s="116">
        <f>G163+H163+I163+J163</f>
        <v>22.299999999999997</v>
      </c>
      <c r="G163" s="116">
        <v>5.6</v>
      </c>
      <c r="H163" s="116">
        <v>5.6</v>
      </c>
      <c r="I163" s="116">
        <v>5.6</v>
      </c>
      <c r="J163" s="116">
        <v>5.5</v>
      </c>
      <c r="K163" s="118"/>
    </row>
    <row r="164" spans="1:11" s="22" customFormat="1" ht="21" customHeight="1">
      <c r="A164" s="68" t="s">
        <v>96</v>
      </c>
      <c r="B164" s="66">
        <f t="shared" si="4"/>
        <v>130</v>
      </c>
      <c r="C164" s="69" t="s">
        <v>234</v>
      </c>
      <c r="D164" s="124">
        <v>4.5</v>
      </c>
      <c r="E164" s="124">
        <v>9.4</v>
      </c>
      <c r="F164" s="124">
        <f aca="true" t="shared" si="7" ref="F164:F170">G164+H164+I164+J164</f>
        <v>16</v>
      </c>
      <c r="G164" s="124">
        <v>4</v>
      </c>
      <c r="H164" s="124">
        <v>4</v>
      </c>
      <c r="I164" s="124">
        <v>4</v>
      </c>
      <c r="J164" s="124">
        <v>4</v>
      </c>
      <c r="K164" s="124"/>
    </row>
    <row r="165" spans="1:11" s="22" customFormat="1" ht="21" customHeight="1">
      <c r="A165" s="68" t="s">
        <v>46</v>
      </c>
      <c r="B165" s="66">
        <f aca="true" t="shared" si="8" ref="B165:B228">B164+1</f>
        <v>131</v>
      </c>
      <c r="C165" s="69" t="s">
        <v>235</v>
      </c>
      <c r="D165" s="127">
        <f>D166+D167+D168+D169+D170</f>
        <v>17.9</v>
      </c>
      <c r="E165" s="127">
        <f>E166+E167+E168+E169+E170</f>
        <v>93.5</v>
      </c>
      <c r="F165" s="127">
        <v>49.7</v>
      </c>
      <c r="G165" s="127">
        <f>G166+G167+G168+G169+G170</f>
        <v>17.95</v>
      </c>
      <c r="H165" s="127">
        <f>H166+H167+H168+H169+H170</f>
        <v>6.8</v>
      </c>
      <c r="I165" s="127">
        <f>I166+I167+I168+I169+I170</f>
        <v>6.9</v>
      </c>
      <c r="J165" s="127">
        <f>J166+J167+J168+J169+J170</f>
        <v>17.959999999999997</v>
      </c>
      <c r="K165" s="124"/>
    </row>
    <row r="166" spans="1:11" s="88" customFormat="1" ht="21" customHeight="1">
      <c r="A166" s="78" t="s">
        <v>109</v>
      </c>
      <c r="B166" s="66">
        <f t="shared" si="8"/>
        <v>132</v>
      </c>
      <c r="C166" s="66" t="s">
        <v>475</v>
      </c>
      <c r="D166" s="116">
        <v>7.6</v>
      </c>
      <c r="E166" s="116">
        <v>0</v>
      </c>
      <c r="F166" s="122">
        <v>22.2</v>
      </c>
      <c r="G166" s="116">
        <v>11.05</v>
      </c>
      <c r="H166" s="116"/>
      <c r="I166" s="116"/>
      <c r="J166" s="116">
        <v>11.06</v>
      </c>
      <c r="K166" s="116"/>
    </row>
    <row r="167" spans="1:11" s="88" customFormat="1" ht="21" customHeight="1">
      <c r="A167" s="78" t="s">
        <v>110</v>
      </c>
      <c r="B167" s="66">
        <f t="shared" si="8"/>
        <v>133</v>
      </c>
      <c r="C167" s="66" t="s">
        <v>476</v>
      </c>
      <c r="D167" s="116">
        <v>4.9</v>
      </c>
      <c r="E167" s="116">
        <v>7.7</v>
      </c>
      <c r="F167" s="122">
        <f>G167+H167+I167+J167</f>
        <v>2.8</v>
      </c>
      <c r="G167" s="116">
        <v>0.7</v>
      </c>
      <c r="H167" s="116">
        <v>0.7</v>
      </c>
      <c r="I167" s="116">
        <v>0.7</v>
      </c>
      <c r="J167" s="116">
        <v>0.7</v>
      </c>
      <c r="K167" s="116"/>
    </row>
    <row r="168" spans="1:11" s="88" customFormat="1" ht="21" customHeight="1">
      <c r="A168" s="78" t="s">
        <v>111</v>
      </c>
      <c r="B168" s="66">
        <f t="shared" si="8"/>
        <v>134</v>
      </c>
      <c r="C168" s="66" t="s">
        <v>477</v>
      </c>
      <c r="D168" s="116">
        <v>1.1</v>
      </c>
      <c r="E168" s="116">
        <v>78</v>
      </c>
      <c r="F168" s="122">
        <f t="shared" si="7"/>
        <v>23.2</v>
      </c>
      <c r="G168" s="116">
        <v>5.8</v>
      </c>
      <c r="H168" s="116">
        <v>5.8</v>
      </c>
      <c r="I168" s="116">
        <v>5.8</v>
      </c>
      <c r="J168" s="116">
        <v>5.8</v>
      </c>
      <c r="K168" s="116"/>
    </row>
    <row r="169" spans="1:11" s="88" customFormat="1" ht="21" customHeight="1">
      <c r="A169" s="78" t="s">
        <v>112</v>
      </c>
      <c r="B169" s="66">
        <f t="shared" si="8"/>
        <v>135</v>
      </c>
      <c r="C169" s="66" t="s">
        <v>478</v>
      </c>
      <c r="D169" s="116"/>
      <c r="E169" s="116">
        <v>4.1</v>
      </c>
      <c r="F169" s="122">
        <f t="shared" si="7"/>
        <v>0</v>
      </c>
      <c r="G169" s="116">
        <v>0</v>
      </c>
      <c r="H169" s="116"/>
      <c r="I169" s="116"/>
      <c r="J169" s="116">
        <v>0</v>
      </c>
      <c r="K169" s="116"/>
    </row>
    <row r="170" spans="1:11" s="88" customFormat="1" ht="41.25" customHeight="1">
      <c r="A170" s="78" t="s">
        <v>148</v>
      </c>
      <c r="B170" s="66">
        <f t="shared" si="8"/>
        <v>136</v>
      </c>
      <c r="C170" s="66" t="s">
        <v>479</v>
      </c>
      <c r="D170" s="116">
        <v>4.3</v>
      </c>
      <c r="E170" s="116">
        <v>3.7</v>
      </c>
      <c r="F170" s="122">
        <f t="shared" si="7"/>
        <v>1.5</v>
      </c>
      <c r="G170" s="116">
        <v>0.4</v>
      </c>
      <c r="H170" s="116">
        <v>0.3</v>
      </c>
      <c r="I170" s="116">
        <v>0.4</v>
      </c>
      <c r="J170" s="116">
        <v>0.4</v>
      </c>
      <c r="K170" s="116"/>
    </row>
    <row r="171" spans="1:11" s="22" customFormat="1" ht="21" customHeight="1">
      <c r="A171" s="68" t="s">
        <v>97</v>
      </c>
      <c r="B171" s="66">
        <f t="shared" si="8"/>
        <v>137</v>
      </c>
      <c r="C171" s="69" t="s">
        <v>236</v>
      </c>
      <c r="D171" s="124">
        <v>16.8</v>
      </c>
      <c r="E171" s="124">
        <v>0</v>
      </c>
      <c r="F171" s="124"/>
      <c r="G171" s="124"/>
      <c r="H171" s="124"/>
      <c r="I171" s="124"/>
      <c r="J171" s="124"/>
      <c r="K171" s="124"/>
    </row>
    <row r="172" spans="1:11" s="22" customFormat="1" ht="41.25" customHeight="1">
      <c r="A172" s="68" t="s">
        <v>216</v>
      </c>
      <c r="B172" s="66">
        <f t="shared" si="8"/>
        <v>138</v>
      </c>
      <c r="C172" s="69" t="s">
        <v>237</v>
      </c>
      <c r="D172" s="124">
        <v>51.7</v>
      </c>
      <c r="E172" s="124">
        <v>26.9</v>
      </c>
      <c r="F172" s="124">
        <f>G172+H172+I172+J172</f>
        <v>12</v>
      </c>
      <c r="G172" s="124">
        <v>3</v>
      </c>
      <c r="H172" s="124">
        <v>3</v>
      </c>
      <c r="I172" s="124">
        <v>3</v>
      </c>
      <c r="J172" s="124">
        <v>3</v>
      </c>
      <c r="K172" s="124"/>
    </row>
    <row r="173" spans="1:11" s="22" customFormat="1" ht="21" customHeight="1">
      <c r="A173" s="68" t="s">
        <v>217</v>
      </c>
      <c r="B173" s="66">
        <f t="shared" si="8"/>
        <v>139</v>
      </c>
      <c r="C173" s="69" t="s">
        <v>238</v>
      </c>
      <c r="D173" s="124">
        <v>524</v>
      </c>
      <c r="E173" s="124">
        <v>420.2</v>
      </c>
      <c r="F173" s="124">
        <f>G173+H173+I173+J173</f>
        <v>395</v>
      </c>
      <c r="G173" s="124">
        <v>98.7</v>
      </c>
      <c r="H173" s="124">
        <v>98.8</v>
      </c>
      <c r="I173" s="124">
        <v>98.8</v>
      </c>
      <c r="J173" s="124">
        <v>98.7</v>
      </c>
      <c r="K173" s="124"/>
    </row>
    <row r="174" spans="1:13" s="22" customFormat="1" ht="21" customHeight="1">
      <c r="A174" s="68" t="s">
        <v>212</v>
      </c>
      <c r="B174" s="66">
        <f t="shared" si="8"/>
        <v>140</v>
      </c>
      <c r="C174" s="69" t="s">
        <v>335</v>
      </c>
      <c r="D174" s="124">
        <v>1153.9</v>
      </c>
      <c r="E174" s="124">
        <f>E177+E182+E197+E198+E199+E200+E201+E202+E203+E204+E208</f>
        <v>1198.1000000000001</v>
      </c>
      <c r="F174" s="124">
        <f>G174+H174+I174+J174</f>
        <v>500</v>
      </c>
      <c r="G174" s="124">
        <f>G177+G208</f>
        <v>125</v>
      </c>
      <c r="H174" s="124">
        <f>H177+H208</f>
        <v>125</v>
      </c>
      <c r="I174" s="124">
        <f>I177+I208</f>
        <v>125</v>
      </c>
      <c r="J174" s="124">
        <f>J177+J208</f>
        <v>125</v>
      </c>
      <c r="K174" s="124"/>
      <c r="M174" s="59"/>
    </row>
    <row r="175" spans="1:13" s="22" customFormat="1" ht="21" customHeight="1">
      <c r="A175" s="68" t="s">
        <v>247</v>
      </c>
      <c r="B175" s="66">
        <f t="shared" si="8"/>
        <v>141</v>
      </c>
      <c r="C175" s="71" t="s">
        <v>480</v>
      </c>
      <c r="D175" s="124">
        <v>107.3</v>
      </c>
      <c r="E175" s="124"/>
      <c r="F175" s="124"/>
      <c r="G175" s="124"/>
      <c r="H175" s="124"/>
      <c r="I175" s="124"/>
      <c r="J175" s="124"/>
      <c r="K175" s="124"/>
      <c r="M175" s="59"/>
    </row>
    <row r="176" spans="1:11" s="22" customFormat="1" ht="21" customHeight="1">
      <c r="A176" s="70" t="s">
        <v>268</v>
      </c>
      <c r="B176" s="66">
        <f t="shared" si="8"/>
        <v>142</v>
      </c>
      <c r="C176" s="71" t="s">
        <v>481</v>
      </c>
      <c r="D176" s="124"/>
      <c r="E176" s="124"/>
      <c r="F176" s="124">
        <f>G176+H176+I176+J176</f>
        <v>0</v>
      </c>
      <c r="G176" s="124"/>
      <c r="H176" s="124"/>
      <c r="I176" s="124"/>
      <c r="J176" s="124"/>
      <c r="K176" s="124"/>
    </row>
    <row r="177" spans="1:11" s="22" customFormat="1" ht="21" customHeight="1">
      <c r="A177" s="70" t="s">
        <v>263</v>
      </c>
      <c r="B177" s="66">
        <f t="shared" si="8"/>
        <v>143</v>
      </c>
      <c r="C177" s="71" t="s">
        <v>482</v>
      </c>
      <c r="D177" s="124">
        <v>261.2</v>
      </c>
      <c r="E177" s="124">
        <v>248.3</v>
      </c>
      <c r="F177" s="124">
        <v>250</v>
      </c>
      <c r="G177" s="124">
        <v>62.5</v>
      </c>
      <c r="H177" s="124">
        <v>62.5</v>
      </c>
      <c r="I177" s="124">
        <v>62.5</v>
      </c>
      <c r="J177" s="124">
        <v>62.5</v>
      </c>
      <c r="K177" s="124"/>
    </row>
    <row r="178" spans="1:11" s="22" customFormat="1" ht="21" customHeight="1">
      <c r="A178" s="70" t="s">
        <v>264</v>
      </c>
      <c r="B178" s="66">
        <f t="shared" si="8"/>
        <v>144</v>
      </c>
      <c r="C178" s="71" t="s">
        <v>483</v>
      </c>
      <c r="D178" s="124">
        <v>49.7</v>
      </c>
      <c r="E178" s="124"/>
      <c r="F178" s="124">
        <f aca="true" t="shared" si="9" ref="F178:F183">G178+H178+I178+J178</f>
        <v>0</v>
      </c>
      <c r="G178" s="124"/>
      <c r="H178" s="124"/>
      <c r="I178" s="124"/>
      <c r="J178" s="124"/>
      <c r="K178" s="124"/>
    </row>
    <row r="179" spans="1:11" s="88" customFormat="1" ht="21" customHeight="1">
      <c r="A179" s="70" t="s">
        <v>265</v>
      </c>
      <c r="B179" s="66">
        <f t="shared" si="8"/>
        <v>145</v>
      </c>
      <c r="C179" s="71" t="s">
        <v>484</v>
      </c>
      <c r="D179" s="116">
        <v>26.8</v>
      </c>
      <c r="E179" s="116"/>
      <c r="F179" s="124">
        <f t="shared" si="9"/>
        <v>0</v>
      </c>
      <c r="G179" s="116"/>
      <c r="H179" s="116"/>
      <c r="I179" s="116"/>
      <c r="J179" s="116"/>
      <c r="K179" s="116"/>
    </row>
    <row r="180" spans="1:11" s="88" customFormat="1" ht="21" customHeight="1">
      <c r="A180" s="70" t="s">
        <v>266</v>
      </c>
      <c r="B180" s="66">
        <f t="shared" si="8"/>
        <v>146</v>
      </c>
      <c r="C180" s="71" t="s">
        <v>485</v>
      </c>
      <c r="D180" s="116"/>
      <c r="E180" s="116"/>
      <c r="F180" s="124">
        <f t="shared" si="9"/>
        <v>0</v>
      </c>
      <c r="G180" s="116"/>
      <c r="H180" s="116"/>
      <c r="I180" s="116"/>
      <c r="J180" s="116"/>
      <c r="K180" s="116"/>
    </row>
    <row r="181" spans="1:11" s="88" customFormat="1" ht="21" customHeight="1">
      <c r="A181" s="70" t="s">
        <v>267</v>
      </c>
      <c r="B181" s="66">
        <f t="shared" si="8"/>
        <v>147</v>
      </c>
      <c r="C181" s="71" t="s">
        <v>486</v>
      </c>
      <c r="D181" s="116">
        <v>20.1</v>
      </c>
      <c r="E181" s="116"/>
      <c r="F181" s="124">
        <f t="shared" si="9"/>
        <v>0</v>
      </c>
      <c r="G181" s="116"/>
      <c r="H181" s="116"/>
      <c r="I181" s="116"/>
      <c r="J181" s="116"/>
      <c r="K181" s="116"/>
    </row>
    <row r="182" spans="1:11" s="88" customFormat="1" ht="21" customHeight="1">
      <c r="A182" s="70" t="s">
        <v>304</v>
      </c>
      <c r="B182" s="66">
        <f t="shared" si="8"/>
        <v>148</v>
      </c>
      <c r="C182" s="71" t="s">
        <v>487</v>
      </c>
      <c r="D182" s="116"/>
      <c r="E182" s="116">
        <v>31.3</v>
      </c>
      <c r="F182" s="124">
        <f t="shared" si="9"/>
        <v>0</v>
      </c>
      <c r="G182" s="116"/>
      <c r="H182" s="116"/>
      <c r="I182" s="116"/>
      <c r="J182" s="116"/>
      <c r="K182" s="116"/>
    </row>
    <row r="183" spans="1:11" s="88" customFormat="1" ht="21" customHeight="1">
      <c r="A183" s="70" t="s">
        <v>277</v>
      </c>
      <c r="B183" s="66">
        <f t="shared" si="8"/>
        <v>149</v>
      </c>
      <c r="C183" s="71" t="s">
        <v>488</v>
      </c>
      <c r="D183" s="116">
        <v>14</v>
      </c>
      <c r="E183" s="116"/>
      <c r="F183" s="124">
        <f t="shared" si="9"/>
        <v>0</v>
      </c>
      <c r="G183" s="116"/>
      <c r="H183" s="116"/>
      <c r="I183" s="116"/>
      <c r="J183" s="116"/>
      <c r="K183" s="116"/>
    </row>
    <row r="184" spans="1:11" s="88" customFormat="1" ht="21" customHeight="1">
      <c r="A184" s="70" t="s">
        <v>278</v>
      </c>
      <c r="B184" s="66">
        <f t="shared" si="8"/>
        <v>150</v>
      </c>
      <c r="C184" s="71" t="s">
        <v>489</v>
      </c>
      <c r="D184" s="116">
        <v>50</v>
      </c>
      <c r="E184" s="116"/>
      <c r="F184" s="124">
        <f aca="true" t="shared" si="10" ref="F184:F192">G184+H184+I184+J184</f>
        <v>0</v>
      </c>
      <c r="G184" s="116"/>
      <c r="H184" s="116"/>
      <c r="I184" s="116"/>
      <c r="J184" s="116"/>
      <c r="K184" s="116"/>
    </row>
    <row r="185" spans="1:11" s="88" customFormat="1" ht="21" customHeight="1">
      <c r="A185" s="70" t="s">
        <v>279</v>
      </c>
      <c r="B185" s="66">
        <f t="shared" si="8"/>
        <v>151</v>
      </c>
      <c r="C185" s="71" t="s">
        <v>490</v>
      </c>
      <c r="D185" s="116">
        <v>5</v>
      </c>
      <c r="E185" s="116"/>
      <c r="F185" s="124">
        <f t="shared" si="10"/>
        <v>0</v>
      </c>
      <c r="G185" s="116"/>
      <c r="H185" s="116"/>
      <c r="I185" s="116"/>
      <c r="J185" s="116"/>
      <c r="K185" s="116"/>
    </row>
    <row r="186" spans="1:11" s="88" customFormat="1" ht="21" customHeight="1">
      <c r="A186" s="70" t="s">
        <v>280</v>
      </c>
      <c r="B186" s="66">
        <f t="shared" si="8"/>
        <v>152</v>
      </c>
      <c r="C186" s="71" t="s">
        <v>491</v>
      </c>
      <c r="D186" s="116">
        <v>6.9</v>
      </c>
      <c r="E186" s="116"/>
      <c r="F186" s="124">
        <f t="shared" si="10"/>
        <v>0</v>
      </c>
      <c r="G186" s="116"/>
      <c r="H186" s="116"/>
      <c r="I186" s="116"/>
      <c r="J186" s="116"/>
      <c r="K186" s="116"/>
    </row>
    <row r="187" spans="1:11" s="88" customFormat="1" ht="21" customHeight="1">
      <c r="A187" s="70" t="s">
        <v>281</v>
      </c>
      <c r="B187" s="66">
        <f t="shared" si="8"/>
        <v>153</v>
      </c>
      <c r="C187" s="71" t="s">
        <v>492</v>
      </c>
      <c r="D187" s="116">
        <v>14.8</v>
      </c>
      <c r="E187" s="116"/>
      <c r="F187" s="124">
        <f t="shared" si="10"/>
        <v>0</v>
      </c>
      <c r="G187" s="116"/>
      <c r="H187" s="116"/>
      <c r="I187" s="116"/>
      <c r="J187" s="116"/>
      <c r="K187" s="116"/>
    </row>
    <row r="188" spans="1:11" s="88" customFormat="1" ht="21" customHeight="1">
      <c r="A188" s="70" t="s">
        <v>282</v>
      </c>
      <c r="B188" s="66">
        <f t="shared" si="8"/>
        <v>154</v>
      </c>
      <c r="C188" s="71" t="s">
        <v>493</v>
      </c>
      <c r="D188" s="116">
        <v>8.2</v>
      </c>
      <c r="E188" s="116"/>
      <c r="F188" s="124">
        <f t="shared" si="10"/>
        <v>0</v>
      </c>
      <c r="G188" s="116"/>
      <c r="H188" s="116"/>
      <c r="I188" s="116"/>
      <c r="J188" s="116"/>
      <c r="K188" s="116"/>
    </row>
    <row r="189" spans="1:11" s="88" customFormat="1" ht="21" customHeight="1">
      <c r="A189" s="70" t="s">
        <v>283</v>
      </c>
      <c r="B189" s="66">
        <f t="shared" si="8"/>
        <v>155</v>
      </c>
      <c r="C189" s="71" t="s">
        <v>494</v>
      </c>
      <c r="D189" s="116">
        <v>6.8</v>
      </c>
      <c r="E189" s="116"/>
      <c r="F189" s="124">
        <f t="shared" si="10"/>
        <v>0</v>
      </c>
      <c r="G189" s="116"/>
      <c r="H189" s="116"/>
      <c r="I189" s="116"/>
      <c r="J189" s="116"/>
      <c r="K189" s="116"/>
    </row>
    <row r="190" spans="1:11" s="88" customFormat="1" ht="21" customHeight="1">
      <c r="A190" s="70" t="s">
        <v>284</v>
      </c>
      <c r="B190" s="66">
        <f t="shared" si="8"/>
        <v>156</v>
      </c>
      <c r="C190" s="71" t="s">
        <v>495</v>
      </c>
      <c r="D190" s="116">
        <v>12.4</v>
      </c>
      <c r="E190" s="116"/>
      <c r="F190" s="124">
        <f t="shared" si="10"/>
        <v>0</v>
      </c>
      <c r="G190" s="116"/>
      <c r="H190" s="116"/>
      <c r="I190" s="116"/>
      <c r="J190" s="116"/>
      <c r="K190" s="116"/>
    </row>
    <row r="191" spans="1:11" s="88" customFormat="1" ht="21" customHeight="1">
      <c r="A191" s="70" t="s">
        <v>269</v>
      </c>
      <c r="B191" s="66">
        <f t="shared" si="8"/>
        <v>157</v>
      </c>
      <c r="C191" s="71" t="s">
        <v>496</v>
      </c>
      <c r="D191" s="116">
        <v>32.8</v>
      </c>
      <c r="E191" s="116"/>
      <c r="F191" s="124">
        <f t="shared" si="10"/>
        <v>0</v>
      </c>
      <c r="G191" s="116"/>
      <c r="H191" s="116"/>
      <c r="I191" s="116"/>
      <c r="J191" s="116"/>
      <c r="K191" s="116"/>
    </row>
    <row r="192" spans="1:11" s="88" customFormat="1" ht="21" customHeight="1">
      <c r="A192" s="70" t="s">
        <v>323</v>
      </c>
      <c r="B192" s="66">
        <f t="shared" si="8"/>
        <v>158</v>
      </c>
      <c r="C192" s="71" t="s">
        <v>497</v>
      </c>
      <c r="D192" s="116">
        <v>12.1</v>
      </c>
      <c r="E192" s="116"/>
      <c r="F192" s="124">
        <f t="shared" si="10"/>
        <v>0</v>
      </c>
      <c r="G192" s="116"/>
      <c r="H192" s="116"/>
      <c r="I192" s="116"/>
      <c r="J192" s="116"/>
      <c r="K192" s="116"/>
    </row>
    <row r="193" spans="1:11" s="88" customFormat="1" ht="21" customHeight="1">
      <c r="A193" s="70" t="s">
        <v>324</v>
      </c>
      <c r="B193" s="66">
        <f t="shared" si="8"/>
        <v>159</v>
      </c>
      <c r="C193" s="71" t="s">
        <v>498</v>
      </c>
      <c r="D193" s="116">
        <v>16</v>
      </c>
      <c r="E193" s="116"/>
      <c r="F193" s="124"/>
      <c r="G193" s="116"/>
      <c r="H193" s="116"/>
      <c r="I193" s="116"/>
      <c r="J193" s="116"/>
      <c r="K193" s="116"/>
    </row>
    <row r="194" spans="1:11" s="88" customFormat="1" ht="21" customHeight="1">
      <c r="A194" s="70" t="s">
        <v>325</v>
      </c>
      <c r="B194" s="66">
        <f t="shared" si="8"/>
        <v>160</v>
      </c>
      <c r="C194" s="71" t="s">
        <v>499</v>
      </c>
      <c r="D194" s="116">
        <v>17.8</v>
      </c>
      <c r="E194" s="116"/>
      <c r="F194" s="124"/>
      <c r="G194" s="116"/>
      <c r="H194" s="116"/>
      <c r="I194" s="116"/>
      <c r="J194" s="116"/>
      <c r="K194" s="116"/>
    </row>
    <row r="195" spans="1:11" s="88" customFormat="1" ht="21" customHeight="1">
      <c r="A195" s="70" t="s">
        <v>326</v>
      </c>
      <c r="B195" s="66">
        <f t="shared" si="8"/>
        <v>161</v>
      </c>
      <c r="C195" s="71" t="s">
        <v>500</v>
      </c>
      <c r="D195" s="116">
        <v>7</v>
      </c>
      <c r="E195" s="116"/>
      <c r="F195" s="124"/>
      <c r="G195" s="116"/>
      <c r="H195" s="116"/>
      <c r="I195" s="116"/>
      <c r="J195" s="116"/>
      <c r="K195" s="116"/>
    </row>
    <row r="196" spans="1:11" s="88" customFormat="1" ht="21" customHeight="1">
      <c r="A196" s="70" t="s">
        <v>327</v>
      </c>
      <c r="B196" s="66">
        <f t="shared" si="8"/>
        <v>162</v>
      </c>
      <c r="C196" s="71" t="s">
        <v>501</v>
      </c>
      <c r="D196" s="116">
        <v>10.6</v>
      </c>
      <c r="E196" s="116"/>
      <c r="F196" s="124"/>
      <c r="G196" s="116"/>
      <c r="H196" s="116"/>
      <c r="I196" s="116"/>
      <c r="J196" s="116"/>
      <c r="K196" s="116"/>
    </row>
    <row r="197" spans="1:11" s="88" customFormat="1" ht="21" customHeight="1">
      <c r="A197" s="70" t="s">
        <v>408</v>
      </c>
      <c r="B197" s="66">
        <f t="shared" si="8"/>
        <v>163</v>
      </c>
      <c r="C197" s="71" t="s">
        <v>502</v>
      </c>
      <c r="D197" s="116"/>
      <c r="E197" s="116">
        <v>78.5</v>
      </c>
      <c r="F197" s="124"/>
      <c r="G197" s="116"/>
      <c r="H197" s="116"/>
      <c r="I197" s="116"/>
      <c r="J197" s="116"/>
      <c r="K197" s="116"/>
    </row>
    <row r="198" spans="1:11" s="88" customFormat="1" ht="21" customHeight="1">
      <c r="A198" s="70" t="s">
        <v>302</v>
      </c>
      <c r="B198" s="66">
        <f t="shared" si="8"/>
        <v>164</v>
      </c>
      <c r="C198" s="71" t="s">
        <v>503</v>
      </c>
      <c r="D198" s="116"/>
      <c r="E198" s="116">
        <v>46.5</v>
      </c>
      <c r="F198" s="124"/>
      <c r="G198" s="116"/>
      <c r="H198" s="116"/>
      <c r="I198" s="116"/>
      <c r="J198" s="116"/>
      <c r="K198" s="116"/>
    </row>
    <row r="199" spans="1:11" s="88" customFormat="1" ht="21" customHeight="1">
      <c r="A199" s="70" t="s">
        <v>303</v>
      </c>
      <c r="B199" s="66">
        <f t="shared" si="8"/>
        <v>165</v>
      </c>
      <c r="C199" s="71" t="s">
        <v>504</v>
      </c>
      <c r="D199" s="116"/>
      <c r="E199" s="116">
        <v>50</v>
      </c>
      <c r="F199" s="124"/>
      <c r="G199" s="116"/>
      <c r="H199" s="116"/>
      <c r="I199" s="116"/>
      <c r="J199" s="116"/>
      <c r="K199" s="116"/>
    </row>
    <row r="200" spans="1:11" s="88" customFormat="1" ht="21" customHeight="1">
      <c r="A200" s="70" t="s">
        <v>305</v>
      </c>
      <c r="B200" s="66">
        <f t="shared" si="8"/>
        <v>166</v>
      </c>
      <c r="C200" s="71" t="s">
        <v>505</v>
      </c>
      <c r="D200" s="116"/>
      <c r="E200" s="116">
        <v>49.9</v>
      </c>
      <c r="F200" s="124"/>
      <c r="G200" s="116"/>
      <c r="H200" s="116"/>
      <c r="I200" s="116"/>
      <c r="J200" s="116"/>
      <c r="K200" s="116"/>
    </row>
    <row r="201" spans="1:11" s="88" customFormat="1" ht="21" customHeight="1">
      <c r="A201" s="70" t="s">
        <v>306</v>
      </c>
      <c r="B201" s="66">
        <f t="shared" si="8"/>
        <v>167</v>
      </c>
      <c r="C201" s="71" t="s">
        <v>506</v>
      </c>
      <c r="D201" s="116"/>
      <c r="E201" s="116">
        <v>402.3</v>
      </c>
      <c r="F201" s="124"/>
      <c r="G201" s="116"/>
      <c r="H201" s="116"/>
      <c r="I201" s="116"/>
      <c r="J201" s="116"/>
      <c r="K201" s="116"/>
    </row>
    <row r="202" spans="1:11" s="88" customFormat="1" ht="21" customHeight="1">
      <c r="A202" s="70" t="s">
        <v>308</v>
      </c>
      <c r="B202" s="66">
        <f t="shared" si="8"/>
        <v>168</v>
      </c>
      <c r="C202" s="71" t="s">
        <v>507</v>
      </c>
      <c r="D202" s="116"/>
      <c r="E202" s="116">
        <v>70</v>
      </c>
      <c r="F202" s="124"/>
      <c r="G202" s="116"/>
      <c r="H202" s="116"/>
      <c r="I202" s="116"/>
      <c r="J202" s="116"/>
      <c r="K202" s="116"/>
    </row>
    <row r="203" spans="1:11" s="88" customFormat="1" ht="21" customHeight="1">
      <c r="A203" s="70" t="s">
        <v>307</v>
      </c>
      <c r="B203" s="66">
        <f t="shared" si="8"/>
        <v>169</v>
      </c>
      <c r="C203" s="71" t="s">
        <v>508</v>
      </c>
      <c r="D203" s="116"/>
      <c r="E203" s="116">
        <v>50</v>
      </c>
      <c r="F203" s="124"/>
      <c r="G203" s="116"/>
      <c r="H203" s="116"/>
      <c r="I203" s="116"/>
      <c r="J203" s="116"/>
      <c r="K203" s="116"/>
    </row>
    <row r="204" spans="1:11" s="88" customFormat="1" ht="21" customHeight="1">
      <c r="A204" s="70" t="s">
        <v>309</v>
      </c>
      <c r="B204" s="66">
        <f t="shared" si="8"/>
        <v>170</v>
      </c>
      <c r="C204" s="71" t="s">
        <v>509</v>
      </c>
      <c r="D204" s="116"/>
      <c r="E204" s="116">
        <v>32.9</v>
      </c>
      <c r="F204" s="124"/>
      <c r="G204" s="116"/>
      <c r="H204" s="116"/>
      <c r="I204" s="116"/>
      <c r="J204" s="116"/>
      <c r="K204" s="116"/>
    </row>
    <row r="205" spans="1:17" s="22" customFormat="1" ht="21" customHeight="1">
      <c r="A205" s="70" t="s">
        <v>328</v>
      </c>
      <c r="B205" s="66">
        <f t="shared" si="8"/>
        <v>171</v>
      </c>
      <c r="C205" s="71" t="s">
        <v>510</v>
      </c>
      <c r="D205" s="124">
        <v>363.6</v>
      </c>
      <c r="E205" s="124"/>
      <c r="F205" s="124"/>
      <c r="G205" s="124"/>
      <c r="H205" s="124"/>
      <c r="I205" s="124"/>
      <c r="J205" s="124"/>
      <c r="K205" s="125"/>
      <c r="N205" s="59"/>
      <c r="O205" s="59"/>
      <c r="Q205" s="60"/>
    </row>
    <row r="206" spans="1:17" s="22" customFormat="1" ht="21" customHeight="1">
      <c r="A206" s="70" t="s">
        <v>329</v>
      </c>
      <c r="B206" s="66">
        <f t="shared" si="8"/>
        <v>172</v>
      </c>
      <c r="C206" s="71" t="s">
        <v>511</v>
      </c>
      <c r="D206" s="124">
        <v>60.9</v>
      </c>
      <c r="E206" s="124"/>
      <c r="F206" s="124"/>
      <c r="G206" s="124"/>
      <c r="H206" s="124"/>
      <c r="I206" s="124"/>
      <c r="J206" s="124"/>
      <c r="K206" s="125"/>
      <c r="N206" s="59"/>
      <c r="O206" s="59"/>
      <c r="Q206" s="60"/>
    </row>
    <row r="207" spans="1:11" s="88" customFormat="1" ht="21" customHeight="1">
      <c r="A207" s="70" t="s">
        <v>262</v>
      </c>
      <c r="B207" s="66">
        <f t="shared" si="8"/>
        <v>173</v>
      </c>
      <c r="C207" s="71" t="s">
        <v>512</v>
      </c>
      <c r="D207" s="116">
        <v>50</v>
      </c>
      <c r="E207" s="116"/>
      <c r="F207" s="124"/>
      <c r="G207" s="116"/>
      <c r="H207" s="116"/>
      <c r="I207" s="116"/>
      <c r="J207" s="116"/>
      <c r="K207" s="116"/>
    </row>
    <row r="208" spans="1:11" s="88" customFormat="1" ht="21" customHeight="1">
      <c r="A208" s="70" t="s">
        <v>65</v>
      </c>
      <c r="B208" s="66">
        <f t="shared" si="8"/>
        <v>174</v>
      </c>
      <c r="C208" s="71" t="s">
        <v>513</v>
      </c>
      <c r="D208" s="116"/>
      <c r="E208" s="116">
        <v>138.4</v>
      </c>
      <c r="F208" s="124">
        <f>G208+H208+I208+J208</f>
        <v>250</v>
      </c>
      <c r="G208" s="116">
        <v>62.5</v>
      </c>
      <c r="H208" s="116">
        <v>62.5</v>
      </c>
      <c r="I208" s="116">
        <v>62.5</v>
      </c>
      <c r="J208" s="116">
        <v>62.5</v>
      </c>
      <c r="K208" s="116"/>
    </row>
    <row r="209" spans="1:11" s="22" customFormat="1" ht="21" customHeight="1">
      <c r="A209" s="68" t="s">
        <v>219</v>
      </c>
      <c r="B209" s="66">
        <f t="shared" si="8"/>
        <v>175</v>
      </c>
      <c r="C209" s="71" t="s">
        <v>547</v>
      </c>
      <c r="D209" s="124">
        <v>360.1</v>
      </c>
      <c r="E209" s="124">
        <v>76.9</v>
      </c>
      <c r="F209" s="124">
        <f>G209+H209+I209+J209</f>
        <v>80</v>
      </c>
      <c r="G209" s="124">
        <v>20</v>
      </c>
      <c r="H209" s="124">
        <v>20</v>
      </c>
      <c r="I209" s="124">
        <v>20</v>
      </c>
      <c r="J209" s="124">
        <v>20</v>
      </c>
      <c r="K209" s="124"/>
    </row>
    <row r="210" spans="1:13" s="22" customFormat="1" ht="21" customHeight="1">
      <c r="A210" s="67" t="s">
        <v>514</v>
      </c>
      <c r="B210" s="222">
        <f t="shared" si="8"/>
        <v>176</v>
      </c>
      <c r="C210" s="192">
        <v>1140</v>
      </c>
      <c r="D210" s="117">
        <f aca="true" t="shared" si="11" ref="D210:J210">D211+D232+D238</f>
        <v>10542.5</v>
      </c>
      <c r="E210" s="117">
        <f t="shared" si="11"/>
        <v>15816.699999999999</v>
      </c>
      <c r="F210" s="117">
        <f>F211+F232+F238</f>
        <v>17001.8</v>
      </c>
      <c r="G210" s="117">
        <f>G211+G232+G238</f>
        <v>4277.4</v>
      </c>
      <c r="H210" s="117">
        <f>H211+H232+H238</f>
        <v>4446</v>
      </c>
      <c r="I210" s="117">
        <f>I211+I232+I238</f>
        <v>4446.299999999999</v>
      </c>
      <c r="J210" s="117">
        <f t="shared" si="11"/>
        <v>3832.1</v>
      </c>
      <c r="K210" s="193"/>
      <c r="M210" s="59"/>
    </row>
    <row r="211" spans="1:14" s="22" customFormat="1" ht="30" customHeight="1">
      <c r="A211" s="67" t="s">
        <v>515</v>
      </c>
      <c r="B211" s="66">
        <f t="shared" si="8"/>
        <v>177</v>
      </c>
      <c r="C211" s="62">
        <v>1150</v>
      </c>
      <c r="D211" s="194">
        <f>D212+D213+D214+D215+D217+D228+D229+D230+D231</f>
        <v>8070</v>
      </c>
      <c r="E211" s="194">
        <f>E212+E213+E214+E215+E217+E228+E229+E230+E231</f>
        <v>11026.3</v>
      </c>
      <c r="F211" s="194">
        <f>F212+F213+F214+F215+F217+F230</f>
        <v>11310.699999999999</v>
      </c>
      <c r="G211" s="194">
        <f>G212+G213+G214+G215+G217+G228+G229+G230+G231</f>
        <v>2827.8</v>
      </c>
      <c r="H211" s="194">
        <f>H212+H213+H214+H215+H217+H228+H229+H230+H231</f>
        <v>2827.8</v>
      </c>
      <c r="I211" s="194">
        <f>I212+I213+I214+I215+I217+I228+I229+I230+I231</f>
        <v>2827.6</v>
      </c>
      <c r="J211" s="194">
        <f>J212+J213+J214+J215+J217+J230</f>
        <v>2827.5</v>
      </c>
      <c r="K211" s="211"/>
      <c r="M211" s="60"/>
      <c r="N211" s="60"/>
    </row>
    <row r="212" spans="1:15" s="22" customFormat="1" ht="21" customHeight="1">
      <c r="A212" s="68" t="s">
        <v>89</v>
      </c>
      <c r="B212" s="66">
        <f t="shared" si="8"/>
        <v>178</v>
      </c>
      <c r="C212" s="69" t="s">
        <v>378</v>
      </c>
      <c r="D212" s="124">
        <v>808.8</v>
      </c>
      <c r="E212" s="127">
        <v>1361.9</v>
      </c>
      <c r="F212" s="124">
        <f>G212+H212+I212+J212</f>
        <v>2375.2</v>
      </c>
      <c r="G212" s="124">
        <v>593.8</v>
      </c>
      <c r="H212" s="124">
        <v>593.8</v>
      </c>
      <c r="I212" s="124">
        <v>593.8</v>
      </c>
      <c r="J212" s="124">
        <v>593.8</v>
      </c>
      <c r="K212" s="124"/>
      <c r="N212" s="59"/>
      <c r="O212" s="59"/>
    </row>
    <row r="213" spans="1:15" s="22" customFormat="1" ht="21" customHeight="1">
      <c r="A213" s="68" t="s">
        <v>90</v>
      </c>
      <c r="B213" s="66">
        <f t="shared" si="8"/>
        <v>179</v>
      </c>
      <c r="C213" s="69" t="s">
        <v>379</v>
      </c>
      <c r="D213" s="124">
        <v>172.6</v>
      </c>
      <c r="E213" s="127">
        <v>269.7</v>
      </c>
      <c r="F213" s="124">
        <f>G213+H213+I213+J213</f>
        <v>522.5999999999999</v>
      </c>
      <c r="G213" s="124">
        <v>130.6</v>
      </c>
      <c r="H213" s="124">
        <v>130.7</v>
      </c>
      <c r="I213" s="124">
        <v>130.6</v>
      </c>
      <c r="J213" s="124">
        <v>130.7</v>
      </c>
      <c r="K213" s="124"/>
      <c r="N213" s="59"/>
      <c r="O213" s="59"/>
    </row>
    <row r="214" spans="1:15" s="22" customFormat="1" ht="21" customHeight="1">
      <c r="A214" s="68" t="s">
        <v>136</v>
      </c>
      <c r="B214" s="66">
        <f t="shared" si="8"/>
        <v>180</v>
      </c>
      <c r="C214" s="69" t="s">
        <v>380</v>
      </c>
      <c r="D214" s="124">
        <v>279.8</v>
      </c>
      <c r="E214" s="127">
        <v>426.4</v>
      </c>
      <c r="F214" s="124">
        <f>G214+H214+I214+J214</f>
        <v>475</v>
      </c>
      <c r="G214" s="124">
        <v>118.8</v>
      </c>
      <c r="H214" s="124">
        <v>118.7</v>
      </c>
      <c r="I214" s="124">
        <v>118.7</v>
      </c>
      <c r="J214" s="124">
        <v>118.8</v>
      </c>
      <c r="K214" s="124"/>
      <c r="N214" s="59"/>
      <c r="O214" s="59"/>
    </row>
    <row r="215" spans="1:15" s="22" customFormat="1" ht="21" customHeight="1">
      <c r="A215" s="68" t="s">
        <v>203</v>
      </c>
      <c r="B215" s="66">
        <f t="shared" si="8"/>
        <v>181</v>
      </c>
      <c r="C215" s="69" t="s">
        <v>381</v>
      </c>
      <c r="D215" s="124">
        <v>4274.4</v>
      </c>
      <c r="E215" s="127">
        <v>4894.8</v>
      </c>
      <c r="F215" s="124">
        <v>4070</v>
      </c>
      <c r="G215" s="124">
        <v>1017.6</v>
      </c>
      <c r="H215" s="124">
        <v>1017.6</v>
      </c>
      <c r="I215" s="124">
        <v>1017.5</v>
      </c>
      <c r="J215" s="124">
        <v>1017.3</v>
      </c>
      <c r="K215" s="124"/>
      <c r="N215" s="59"/>
      <c r="O215" s="59"/>
    </row>
    <row r="216" spans="1:11" s="22" customFormat="1" ht="21" customHeight="1">
      <c r="A216" s="68" t="s">
        <v>45</v>
      </c>
      <c r="B216" s="66">
        <f t="shared" si="8"/>
        <v>182</v>
      </c>
      <c r="C216" s="69" t="s">
        <v>382</v>
      </c>
      <c r="D216" s="127">
        <v>0</v>
      </c>
      <c r="E216" s="124">
        <v>0</v>
      </c>
      <c r="F216" s="124">
        <v>0</v>
      </c>
      <c r="G216" s="124">
        <v>0</v>
      </c>
      <c r="H216" s="124">
        <v>0</v>
      </c>
      <c r="I216" s="124">
        <v>0</v>
      </c>
      <c r="J216" s="124">
        <v>0</v>
      </c>
      <c r="K216" s="124"/>
    </row>
    <row r="217" spans="1:11" s="22" customFormat="1" ht="21" customHeight="1">
      <c r="A217" s="68" t="s">
        <v>137</v>
      </c>
      <c r="B217" s="66">
        <f t="shared" si="8"/>
        <v>183</v>
      </c>
      <c r="C217" s="69" t="s">
        <v>383</v>
      </c>
      <c r="D217" s="127">
        <f>SUM(D218:D227)</f>
        <v>238.8</v>
      </c>
      <c r="E217" s="127">
        <f>SUM(E218:E227)</f>
        <v>243.5</v>
      </c>
      <c r="F217" s="250">
        <f>SUM(F218:F227)</f>
        <v>267.9</v>
      </c>
      <c r="G217" s="250">
        <f>G218+G219+G220+G221+G222+G223+G224+G225+G226+G227</f>
        <v>67</v>
      </c>
      <c r="H217" s="250">
        <v>67</v>
      </c>
      <c r="I217" s="250">
        <f>I218+I219+I220+I221+I222+I223+I224+I225+I226+I227</f>
        <v>67</v>
      </c>
      <c r="J217" s="250">
        <v>66.9</v>
      </c>
      <c r="K217" s="124"/>
    </row>
    <row r="218" spans="1:11" s="79" customFormat="1" ht="18" customHeight="1">
      <c r="A218" s="78" t="s">
        <v>204</v>
      </c>
      <c r="B218" s="66">
        <f t="shared" si="8"/>
        <v>184</v>
      </c>
      <c r="C218" s="66" t="s">
        <v>471</v>
      </c>
      <c r="D218" s="116">
        <v>2.9</v>
      </c>
      <c r="E218" s="252">
        <v>5.1</v>
      </c>
      <c r="F218" s="116">
        <v>4</v>
      </c>
      <c r="G218" s="116">
        <v>1</v>
      </c>
      <c r="H218" s="116">
        <v>1</v>
      </c>
      <c r="I218" s="116">
        <v>1</v>
      </c>
      <c r="J218" s="116">
        <v>1</v>
      </c>
      <c r="K218" s="118"/>
    </row>
    <row r="219" spans="1:11" s="79" customFormat="1" ht="18" customHeight="1">
      <c r="A219" s="78" t="s">
        <v>239</v>
      </c>
      <c r="B219" s="66">
        <f t="shared" si="8"/>
        <v>185</v>
      </c>
      <c r="C219" s="66" t="s">
        <v>472</v>
      </c>
      <c r="D219" s="116">
        <v>6.8</v>
      </c>
      <c r="E219" s="252">
        <v>2.9</v>
      </c>
      <c r="F219" s="116">
        <v>8</v>
      </c>
      <c r="G219" s="116">
        <v>2</v>
      </c>
      <c r="H219" s="116">
        <v>2</v>
      </c>
      <c r="I219" s="116">
        <v>2</v>
      </c>
      <c r="J219" s="116">
        <v>2</v>
      </c>
      <c r="K219" s="118"/>
    </row>
    <row r="220" spans="1:13" s="79" customFormat="1" ht="18" customHeight="1">
      <c r="A220" s="78" t="s">
        <v>94</v>
      </c>
      <c r="B220" s="66">
        <f t="shared" si="8"/>
        <v>186</v>
      </c>
      <c r="C220" s="66" t="s">
        <v>473</v>
      </c>
      <c r="D220" s="116">
        <v>0</v>
      </c>
      <c r="E220" s="252">
        <v>0</v>
      </c>
      <c r="F220" s="116">
        <v>0</v>
      </c>
      <c r="G220" s="116">
        <v>0</v>
      </c>
      <c r="H220" s="116">
        <v>0</v>
      </c>
      <c r="I220" s="116">
        <v>0</v>
      </c>
      <c r="J220" s="116">
        <v>0</v>
      </c>
      <c r="K220" s="118"/>
      <c r="M220" s="80"/>
    </row>
    <row r="221" spans="1:11" s="79" customFormat="1" ht="18" customHeight="1">
      <c r="A221" s="78" t="s">
        <v>205</v>
      </c>
      <c r="B221" s="66">
        <f t="shared" si="8"/>
        <v>187</v>
      </c>
      <c r="C221" s="66" t="s">
        <v>474</v>
      </c>
      <c r="D221" s="116">
        <v>0</v>
      </c>
      <c r="E221" s="252">
        <v>0</v>
      </c>
      <c r="F221" s="116">
        <v>0</v>
      </c>
      <c r="G221" s="116">
        <v>0</v>
      </c>
      <c r="H221" s="116">
        <v>0</v>
      </c>
      <c r="I221" s="116">
        <v>0</v>
      </c>
      <c r="J221" s="116">
        <v>0</v>
      </c>
      <c r="K221" s="118"/>
    </row>
    <row r="222" spans="1:13" s="79" customFormat="1" ht="18" customHeight="1">
      <c r="A222" s="78" t="s">
        <v>207</v>
      </c>
      <c r="B222" s="66">
        <f t="shared" si="8"/>
        <v>188</v>
      </c>
      <c r="C222" s="66" t="s">
        <v>516</v>
      </c>
      <c r="D222" s="116">
        <v>82.2</v>
      </c>
      <c r="E222" s="252">
        <v>111.7</v>
      </c>
      <c r="F222" s="116">
        <f>G222+H222+I222+J222</f>
        <v>95</v>
      </c>
      <c r="G222" s="116">
        <v>23.7</v>
      </c>
      <c r="H222" s="116">
        <v>23.8</v>
      </c>
      <c r="I222" s="116">
        <v>23.8</v>
      </c>
      <c r="J222" s="116">
        <v>23.7</v>
      </c>
      <c r="K222" s="118"/>
      <c r="M222" s="80"/>
    </row>
    <row r="223" spans="1:11" s="79" customFormat="1" ht="18" customHeight="1">
      <c r="A223" s="78" t="s">
        <v>206</v>
      </c>
      <c r="B223" s="66">
        <f t="shared" si="8"/>
        <v>189</v>
      </c>
      <c r="C223" s="66" t="s">
        <v>517</v>
      </c>
      <c r="D223" s="116">
        <v>20.9</v>
      </c>
      <c r="E223" s="252">
        <v>15.6</v>
      </c>
      <c r="F223" s="116">
        <v>20</v>
      </c>
      <c r="G223" s="116">
        <v>5</v>
      </c>
      <c r="H223" s="116">
        <v>5</v>
      </c>
      <c r="I223" s="116">
        <v>5</v>
      </c>
      <c r="J223" s="116">
        <v>5</v>
      </c>
      <c r="K223" s="118"/>
    </row>
    <row r="224" spans="1:11" s="79" customFormat="1" ht="21.75" customHeight="1">
      <c r="A224" s="78" t="s">
        <v>208</v>
      </c>
      <c r="B224" s="66">
        <f t="shared" si="8"/>
        <v>190</v>
      </c>
      <c r="C224" s="66" t="s">
        <v>518</v>
      </c>
      <c r="D224" s="116">
        <v>46.2</v>
      </c>
      <c r="E224" s="252">
        <v>0</v>
      </c>
      <c r="F224" s="116">
        <v>24</v>
      </c>
      <c r="G224" s="116">
        <v>6</v>
      </c>
      <c r="H224" s="116">
        <v>6</v>
      </c>
      <c r="I224" s="116">
        <v>6</v>
      </c>
      <c r="J224" s="116">
        <v>6</v>
      </c>
      <c r="K224" s="118"/>
    </row>
    <row r="225" spans="1:11" s="79" customFormat="1" ht="18" customHeight="1">
      <c r="A225" s="78" t="s">
        <v>209</v>
      </c>
      <c r="B225" s="66">
        <f t="shared" si="8"/>
        <v>191</v>
      </c>
      <c r="C225" s="66" t="s">
        <v>519</v>
      </c>
      <c r="D225" s="116">
        <v>43.2</v>
      </c>
      <c r="E225" s="252">
        <v>33.4</v>
      </c>
      <c r="F225" s="116">
        <v>42</v>
      </c>
      <c r="G225" s="116">
        <v>10.5</v>
      </c>
      <c r="H225" s="116">
        <v>10.5</v>
      </c>
      <c r="I225" s="116">
        <v>10.5</v>
      </c>
      <c r="J225" s="116">
        <v>10.5</v>
      </c>
      <c r="K225" s="118"/>
    </row>
    <row r="226" spans="1:11" s="79" customFormat="1" ht="18" customHeight="1">
      <c r="A226" s="78" t="s">
        <v>210</v>
      </c>
      <c r="B226" s="66">
        <f t="shared" si="8"/>
        <v>192</v>
      </c>
      <c r="C226" s="66" t="s">
        <v>520</v>
      </c>
      <c r="D226" s="116">
        <v>22.8</v>
      </c>
      <c r="E226" s="252">
        <v>30</v>
      </c>
      <c r="F226" s="116">
        <v>30</v>
      </c>
      <c r="G226" s="116">
        <v>7.5</v>
      </c>
      <c r="H226" s="116">
        <v>7.5</v>
      </c>
      <c r="I226" s="116">
        <v>7.5</v>
      </c>
      <c r="J226" s="116">
        <v>7.5</v>
      </c>
      <c r="K226" s="118"/>
    </row>
    <row r="227" spans="1:11" s="79" customFormat="1" ht="21.75" customHeight="1">
      <c r="A227" s="78" t="s">
        <v>106</v>
      </c>
      <c r="B227" s="66">
        <f t="shared" si="8"/>
        <v>193</v>
      </c>
      <c r="C227" s="66" t="s">
        <v>521</v>
      </c>
      <c r="D227" s="116">
        <v>13.8</v>
      </c>
      <c r="E227" s="252">
        <v>44.8</v>
      </c>
      <c r="F227" s="116">
        <v>44.9</v>
      </c>
      <c r="G227" s="116">
        <v>11.3</v>
      </c>
      <c r="H227" s="116">
        <v>11.2</v>
      </c>
      <c r="I227" s="116">
        <v>11.2</v>
      </c>
      <c r="J227" s="116">
        <v>11.2</v>
      </c>
      <c r="K227" s="118"/>
    </row>
    <row r="228" spans="1:11" s="22" customFormat="1" ht="21" customHeight="1">
      <c r="A228" s="68" t="s">
        <v>96</v>
      </c>
      <c r="B228" s="66">
        <f t="shared" si="8"/>
        <v>194</v>
      </c>
      <c r="C228" s="69" t="s">
        <v>384</v>
      </c>
      <c r="D228" s="127">
        <v>31.5</v>
      </c>
      <c r="E228" s="127">
        <v>0</v>
      </c>
      <c r="F228" s="124">
        <f>G228+H228+I228+J228</f>
        <v>0</v>
      </c>
      <c r="G228" s="124">
        <v>0</v>
      </c>
      <c r="H228" s="124">
        <v>0</v>
      </c>
      <c r="I228" s="124">
        <v>0</v>
      </c>
      <c r="J228" s="124">
        <v>0</v>
      </c>
      <c r="K228" s="124"/>
    </row>
    <row r="229" spans="1:11" s="22" customFormat="1" ht="21" customHeight="1">
      <c r="A229" s="68" t="s">
        <v>97</v>
      </c>
      <c r="B229" s="66">
        <f aca="true" t="shared" si="12" ref="B229:B291">B228+1</f>
        <v>195</v>
      </c>
      <c r="C229" s="69" t="s">
        <v>385</v>
      </c>
      <c r="D229" s="127">
        <v>0</v>
      </c>
      <c r="E229" s="127">
        <v>0</v>
      </c>
      <c r="F229" s="124">
        <f>G229+H229+I229+J229</f>
        <v>0</v>
      </c>
      <c r="G229" s="124">
        <v>0</v>
      </c>
      <c r="H229" s="124">
        <v>0</v>
      </c>
      <c r="I229" s="124">
        <v>0</v>
      </c>
      <c r="J229" s="124">
        <v>0</v>
      </c>
      <c r="K229" s="124"/>
    </row>
    <row r="230" spans="1:11" s="22" customFormat="1" ht="21" customHeight="1">
      <c r="A230" s="68" t="s">
        <v>213</v>
      </c>
      <c r="B230" s="66">
        <f t="shared" si="12"/>
        <v>196</v>
      </c>
      <c r="C230" s="69" t="s">
        <v>386</v>
      </c>
      <c r="D230" s="127">
        <v>2264.1</v>
      </c>
      <c r="E230" s="127">
        <v>3330</v>
      </c>
      <c r="F230" s="124">
        <v>3600</v>
      </c>
      <c r="G230" s="124">
        <v>900</v>
      </c>
      <c r="H230" s="124">
        <v>900</v>
      </c>
      <c r="I230" s="124">
        <v>900</v>
      </c>
      <c r="J230" s="124">
        <v>900</v>
      </c>
      <c r="K230" s="124"/>
    </row>
    <row r="231" spans="1:11" s="22" customFormat="1" ht="21" customHeight="1">
      <c r="A231" s="68" t="s">
        <v>211</v>
      </c>
      <c r="B231" s="66">
        <f t="shared" si="12"/>
        <v>197</v>
      </c>
      <c r="C231" s="69" t="s">
        <v>387</v>
      </c>
      <c r="D231" s="127"/>
      <c r="E231" s="127">
        <v>500</v>
      </c>
      <c r="F231" s="124"/>
      <c r="G231" s="124"/>
      <c r="H231" s="124"/>
      <c r="I231" s="124"/>
      <c r="J231" s="124"/>
      <c r="K231" s="124"/>
    </row>
    <row r="232" spans="1:17" s="22" customFormat="1" ht="21" customHeight="1">
      <c r="A232" s="186" t="s">
        <v>388</v>
      </c>
      <c r="B232" s="66">
        <f t="shared" si="12"/>
        <v>198</v>
      </c>
      <c r="C232" s="210">
        <v>1160</v>
      </c>
      <c r="D232" s="200">
        <f>SUM(D233:D237)</f>
        <v>870.1999999999999</v>
      </c>
      <c r="E232" s="200">
        <f>SUM(E233:E237)</f>
        <v>2057</v>
      </c>
      <c r="F232" s="253">
        <f>G232+H232+I232+J232</f>
        <v>2551</v>
      </c>
      <c r="G232" s="253">
        <f>SUM(G233:G237)</f>
        <v>849.6</v>
      </c>
      <c r="H232" s="253">
        <f>SUM(H233:H237)</f>
        <v>478.1</v>
      </c>
      <c r="I232" s="253">
        <f>SUM(I233:I237)</f>
        <v>418.7</v>
      </c>
      <c r="J232" s="253">
        <f>SUM(J233:J237)</f>
        <v>804.6</v>
      </c>
      <c r="K232" s="200"/>
      <c r="M232" s="59"/>
      <c r="N232" s="59"/>
      <c r="O232" s="59"/>
      <c r="Q232" s="60"/>
    </row>
    <row r="233" spans="1:17" s="79" customFormat="1" ht="21" customHeight="1">
      <c r="A233" s="78" t="s">
        <v>109</v>
      </c>
      <c r="B233" s="66">
        <f t="shared" si="12"/>
        <v>199</v>
      </c>
      <c r="C233" s="66" t="s">
        <v>389</v>
      </c>
      <c r="D233" s="116">
        <v>335.5</v>
      </c>
      <c r="E233" s="116">
        <v>504.2</v>
      </c>
      <c r="F233" s="251">
        <v>571.6</v>
      </c>
      <c r="G233" s="252">
        <v>285.8</v>
      </c>
      <c r="H233" s="252">
        <v>45</v>
      </c>
      <c r="I233" s="252"/>
      <c r="J233" s="252">
        <v>240.8</v>
      </c>
      <c r="K233" s="116"/>
      <c r="N233" s="80"/>
      <c r="O233" s="80"/>
      <c r="Q233" s="97"/>
    </row>
    <row r="234" spans="1:17" s="79" customFormat="1" ht="21" customHeight="1">
      <c r="A234" s="78" t="s">
        <v>110</v>
      </c>
      <c r="B234" s="66">
        <f t="shared" si="12"/>
        <v>200</v>
      </c>
      <c r="C234" s="66" t="s">
        <v>390</v>
      </c>
      <c r="D234" s="116">
        <v>43.8</v>
      </c>
      <c r="E234" s="116">
        <v>74.3</v>
      </c>
      <c r="F234" s="251">
        <f>G234+H234+I234+J234</f>
        <v>79.3</v>
      </c>
      <c r="G234" s="252">
        <v>19.8</v>
      </c>
      <c r="H234" s="252">
        <v>19.9</v>
      </c>
      <c r="I234" s="252">
        <v>19.8</v>
      </c>
      <c r="J234" s="252">
        <v>19.8</v>
      </c>
      <c r="K234" s="116"/>
      <c r="N234" s="80"/>
      <c r="O234" s="80"/>
      <c r="Q234" s="97"/>
    </row>
    <row r="235" spans="1:17" s="79" customFormat="1" ht="21" customHeight="1">
      <c r="A235" s="78" t="s">
        <v>111</v>
      </c>
      <c r="B235" s="66">
        <f t="shared" si="12"/>
        <v>201</v>
      </c>
      <c r="C235" s="66" t="s">
        <v>391</v>
      </c>
      <c r="D235" s="116">
        <v>436.2</v>
      </c>
      <c r="E235" s="116">
        <v>1114.8</v>
      </c>
      <c r="F235" s="251">
        <f>G235+H235+I235+J235</f>
        <v>1676.2</v>
      </c>
      <c r="G235" s="252">
        <v>450</v>
      </c>
      <c r="H235" s="252">
        <v>388.2</v>
      </c>
      <c r="I235" s="252">
        <v>388</v>
      </c>
      <c r="J235" s="252">
        <v>450</v>
      </c>
      <c r="K235" s="116"/>
      <c r="N235" s="80"/>
      <c r="O235" s="80"/>
      <c r="Q235" s="97"/>
    </row>
    <row r="236" spans="1:17" s="79" customFormat="1" ht="21" customHeight="1">
      <c r="A236" s="78" t="s">
        <v>112</v>
      </c>
      <c r="B236" s="66">
        <f t="shared" si="12"/>
        <v>202</v>
      </c>
      <c r="C236" s="66" t="s">
        <v>392</v>
      </c>
      <c r="D236" s="116">
        <v>38.3</v>
      </c>
      <c r="E236" s="156">
        <v>337.7</v>
      </c>
      <c r="F236" s="251">
        <f>G236+H236+I236+J236</f>
        <v>180.29999999999998</v>
      </c>
      <c r="G236" s="252">
        <v>83.1</v>
      </c>
      <c r="H236" s="252">
        <v>14.1</v>
      </c>
      <c r="I236" s="252">
        <v>0</v>
      </c>
      <c r="J236" s="252">
        <v>83.1</v>
      </c>
      <c r="K236" s="116"/>
      <c r="N236" s="80"/>
      <c r="O236" s="80"/>
      <c r="Q236" s="97"/>
    </row>
    <row r="237" spans="1:17" s="79" customFormat="1" ht="42" customHeight="1">
      <c r="A237" s="78" t="s">
        <v>148</v>
      </c>
      <c r="B237" s="66">
        <f t="shared" si="12"/>
        <v>203</v>
      </c>
      <c r="C237" s="66" t="s">
        <v>393</v>
      </c>
      <c r="D237" s="116">
        <v>16.4</v>
      </c>
      <c r="E237" s="116">
        <v>26</v>
      </c>
      <c r="F237" s="251">
        <f>G237+H237+I237+J237</f>
        <v>43.6</v>
      </c>
      <c r="G237" s="252">
        <v>10.9</v>
      </c>
      <c r="H237" s="252">
        <v>10.9</v>
      </c>
      <c r="I237" s="252">
        <v>10.9</v>
      </c>
      <c r="J237" s="252">
        <v>10.9</v>
      </c>
      <c r="K237" s="116"/>
      <c r="N237" s="80"/>
      <c r="O237" s="80"/>
      <c r="Q237" s="97"/>
    </row>
    <row r="238" spans="1:17" s="22" customFormat="1" ht="42" customHeight="1">
      <c r="A238" s="67" t="s">
        <v>394</v>
      </c>
      <c r="B238" s="66">
        <f t="shared" si="12"/>
        <v>204</v>
      </c>
      <c r="C238" s="62">
        <v>1170</v>
      </c>
      <c r="D238" s="117">
        <f aca="true" t="shared" si="13" ref="D238:J238">D239+D256+D259</f>
        <v>1602.3</v>
      </c>
      <c r="E238" s="117">
        <f>E239+E256+E259</f>
        <v>2733.4</v>
      </c>
      <c r="F238" s="117">
        <f>F239+F256+F259</f>
        <v>3140.1</v>
      </c>
      <c r="G238" s="117">
        <f>G239+G256+G259</f>
        <v>600</v>
      </c>
      <c r="H238" s="117">
        <f>H239+H256+H259</f>
        <v>1140.1</v>
      </c>
      <c r="I238" s="117">
        <f t="shared" si="13"/>
        <v>1200</v>
      </c>
      <c r="J238" s="117">
        <f t="shared" si="13"/>
        <v>200</v>
      </c>
      <c r="K238" s="117"/>
      <c r="N238" s="59"/>
      <c r="O238" s="59"/>
      <c r="Q238" s="60"/>
    </row>
    <row r="239" spans="1:17" s="79" customFormat="1" ht="24" customHeight="1">
      <c r="A239" s="78" t="s">
        <v>522</v>
      </c>
      <c r="B239" s="66">
        <f t="shared" si="12"/>
        <v>205</v>
      </c>
      <c r="C239" s="66" t="s">
        <v>395</v>
      </c>
      <c r="D239" s="116">
        <v>1302.3</v>
      </c>
      <c r="E239" s="116">
        <v>996.4</v>
      </c>
      <c r="F239" s="116">
        <v>1800</v>
      </c>
      <c r="G239" s="116">
        <v>600</v>
      </c>
      <c r="H239" s="116">
        <v>600</v>
      </c>
      <c r="I239" s="116">
        <v>600</v>
      </c>
      <c r="J239" s="116"/>
      <c r="K239" s="116"/>
      <c r="N239" s="80"/>
      <c r="O239" s="80"/>
      <c r="Q239" s="97"/>
    </row>
    <row r="240" spans="1:14" s="88" customFormat="1" ht="21" customHeight="1">
      <c r="A240" s="70" t="s">
        <v>275</v>
      </c>
      <c r="B240" s="66">
        <f t="shared" si="12"/>
        <v>206</v>
      </c>
      <c r="C240" s="190" t="s">
        <v>529</v>
      </c>
      <c r="D240" s="116"/>
      <c r="E240" s="116"/>
      <c r="F240" s="116">
        <v>600</v>
      </c>
      <c r="G240" s="116">
        <v>300</v>
      </c>
      <c r="H240" s="116">
        <v>300</v>
      </c>
      <c r="I240" s="116"/>
      <c r="J240" s="116"/>
      <c r="K240" s="116"/>
      <c r="N240" s="185"/>
    </row>
    <row r="241" spans="1:11" s="88" customFormat="1" ht="21" customHeight="1">
      <c r="A241" s="70" t="s">
        <v>336</v>
      </c>
      <c r="B241" s="66">
        <f t="shared" si="12"/>
        <v>207</v>
      </c>
      <c r="C241" s="190" t="s">
        <v>530</v>
      </c>
      <c r="D241" s="116"/>
      <c r="E241" s="116"/>
      <c r="F241" s="116">
        <v>900</v>
      </c>
      <c r="G241" s="116"/>
      <c r="H241" s="116">
        <v>300</v>
      </c>
      <c r="I241" s="116">
        <v>600</v>
      </c>
      <c r="J241" s="116"/>
      <c r="K241" s="116"/>
    </row>
    <row r="242" spans="1:11" s="88" customFormat="1" ht="21" customHeight="1">
      <c r="A242" s="70" t="s">
        <v>333</v>
      </c>
      <c r="B242" s="66">
        <f t="shared" si="12"/>
        <v>208</v>
      </c>
      <c r="C242" s="190" t="s">
        <v>531</v>
      </c>
      <c r="D242" s="116"/>
      <c r="E242" s="116">
        <v>316.4</v>
      </c>
      <c r="F242" s="116"/>
      <c r="G242" s="116"/>
      <c r="H242" s="116"/>
      <c r="I242" s="116"/>
      <c r="J242" s="116"/>
      <c r="K242" s="116"/>
    </row>
    <row r="243" spans="1:11" s="88" customFormat="1" ht="21" customHeight="1">
      <c r="A243" s="70" t="s">
        <v>276</v>
      </c>
      <c r="B243" s="66">
        <f t="shared" si="12"/>
        <v>209</v>
      </c>
      <c r="C243" s="190" t="s">
        <v>532</v>
      </c>
      <c r="D243" s="116"/>
      <c r="E243" s="116"/>
      <c r="F243" s="116"/>
      <c r="G243" s="116"/>
      <c r="H243" s="116"/>
      <c r="I243" s="116"/>
      <c r="J243" s="116"/>
      <c r="K243" s="116"/>
    </row>
    <row r="244" spans="1:11" s="88" customFormat="1" ht="21" customHeight="1">
      <c r="A244" s="70" t="s">
        <v>242</v>
      </c>
      <c r="B244" s="66">
        <f t="shared" si="12"/>
        <v>210</v>
      </c>
      <c r="C244" s="190" t="s">
        <v>533</v>
      </c>
      <c r="D244" s="116"/>
      <c r="E244" s="116">
        <v>420</v>
      </c>
      <c r="F244" s="116"/>
      <c r="G244" s="116"/>
      <c r="H244" s="116"/>
      <c r="I244" s="116"/>
      <c r="J244" s="116"/>
      <c r="K244" s="116"/>
    </row>
    <row r="245" spans="1:11" s="88" customFormat="1" ht="21" customHeight="1">
      <c r="A245" s="112" t="s">
        <v>243</v>
      </c>
      <c r="B245" s="66">
        <f t="shared" si="12"/>
        <v>211</v>
      </c>
      <c r="C245" s="190" t="s">
        <v>534</v>
      </c>
      <c r="D245" s="128"/>
      <c r="E245" s="255">
        <v>200</v>
      </c>
      <c r="F245" s="128"/>
      <c r="G245" s="128"/>
      <c r="H245" s="128"/>
      <c r="I245" s="128"/>
      <c r="J245" s="128"/>
      <c r="K245" s="128"/>
    </row>
    <row r="246" spans="1:11" s="88" customFormat="1" ht="40.5" customHeight="1">
      <c r="A246" s="112" t="s">
        <v>548</v>
      </c>
      <c r="B246" s="66">
        <f t="shared" si="12"/>
        <v>212</v>
      </c>
      <c r="C246" s="190" t="s">
        <v>535</v>
      </c>
      <c r="D246" s="128"/>
      <c r="E246" s="128">
        <v>60</v>
      </c>
      <c r="F246" s="128"/>
      <c r="G246" s="128"/>
      <c r="H246" s="128"/>
      <c r="I246" s="128"/>
      <c r="J246" s="128"/>
      <c r="K246" s="128"/>
    </row>
    <row r="247" spans="1:17" s="22" customFormat="1" ht="39.75" customHeight="1">
      <c r="A247" s="70" t="s">
        <v>260</v>
      </c>
      <c r="B247" s="66">
        <f t="shared" si="12"/>
        <v>213</v>
      </c>
      <c r="C247" s="190" t="s">
        <v>536</v>
      </c>
      <c r="D247" s="124">
        <v>300</v>
      </c>
      <c r="E247" s="124"/>
      <c r="F247" s="124"/>
      <c r="G247" s="124"/>
      <c r="H247" s="124"/>
      <c r="I247" s="124"/>
      <c r="J247" s="124"/>
      <c r="K247" s="125"/>
      <c r="N247" s="59"/>
      <c r="O247" s="59"/>
      <c r="Q247" s="60"/>
    </row>
    <row r="248" spans="1:17" s="22" customFormat="1" ht="39.75" customHeight="1">
      <c r="A248" s="70" t="s">
        <v>269</v>
      </c>
      <c r="B248" s="66">
        <f t="shared" si="12"/>
        <v>214</v>
      </c>
      <c r="C248" s="190" t="s">
        <v>537</v>
      </c>
      <c r="D248" s="124">
        <v>167</v>
      </c>
      <c r="E248" s="124"/>
      <c r="F248" s="124"/>
      <c r="G248" s="124"/>
      <c r="H248" s="124"/>
      <c r="I248" s="124"/>
      <c r="J248" s="124"/>
      <c r="K248" s="125"/>
      <c r="N248" s="59"/>
      <c r="O248" s="59"/>
      <c r="Q248" s="60"/>
    </row>
    <row r="249" spans="1:17" s="22" customFormat="1" ht="39.75" customHeight="1">
      <c r="A249" s="70" t="s">
        <v>271</v>
      </c>
      <c r="B249" s="66">
        <f t="shared" si="12"/>
        <v>215</v>
      </c>
      <c r="C249" s="190" t="s">
        <v>538</v>
      </c>
      <c r="D249" s="124">
        <v>180</v>
      </c>
      <c r="E249" s="124"/>
      <c r="F249" s="124"/>
      <c r="G249" s="124"/>
      <c r="H249" s="124"/>
      <c r="I249" s="124"/>
      <c r="J249" s="124"/>
      <c r="K249" s="125"/>
      <c r="N249" s="59"/>
      <c r="O249" s="59"/>
      <c r="Q249" s="60"/>
    </row>
    <row r="250" spans="1:17" s="22" customFormat="1" ht="39.75" customHeight="1">
      <c r="A250" s="70" t="s">
        <v>271</v>
      </c>
      <c r="B250" s="66">
        <f t="shared" si="12"/>
        <v>216</v>
      </c>
      <c r="C250" s="190" t="s">
        <v>539</v>
      </c>
      <c r="D250" s="124">
        <v>180</v>
      </c>
      <c r="E250" s="124"/>
      <c r="F250" s="124"/>
      <c r="G250" s="124"/>
      <c r="H250" s="124"/>
      <c r="I250" s="124"/>
      <c r="J250" s="124"/>
      <c r="K250" s="125"/>
      <c r="N250" s="59"/>
      <c r="O250" s="59"/>
      <c r="Q250" s="60"/>
    </row>
    <row r="251" spans="1:17" s="22" customFormat="1" ht="39.75" customHeight="1">
      <c r="A251" s="70" t="s">
        <v>272</v>
      </c>
      <c r="B251" s="66">
        <f t="shared" si="12"/>
        <v>217</v>
      </c>
      <c r="C251" s="190" t="s">
        <v>540</v>
      </c>
      <c r="D251" s="124">
        <v>220</v>
      </c>
      <c r="E251" s="124"/>
      <c r="F251" s="124"/>
      <c r="G251" s="124"/>
      <c r="H251" s="124"/>
      <c r="I251" s="124"/>
      <c r="J251" s="124"/>
      <c r="K251" s="125"/>
      <c r="N251" s="59"/>
      <c r="O251" s="59"/>
      <c r="Q251" s="60"/>
    </row>
    <row r="252" spans="1:17" s="22" customFormat="1" ht="39.75" customHeight="1">
      <c r="A252" s="70" t="s">
        <v>274</v>
      </c>
      <c r="B252" s="66">
        <f t="shared" si="12"/>
        <v>218</v>
      </c>
      <c r="C252" s="190" t="s">
        <v>541</v>
      </c>
      <c r="D252" s="124">
        <v>49.9</v>
      </c>
      <c r="E252" s="124"/>
      <c r="F252" s="124"/>
      <c r="G252" s="124"/>
      <c r="H252" s="124"/>
      <c r="I252" s="124"/>
      <c r="J252" s="124"/>
      <c r="K252" s="125"/>
      <c r="N252" s="59"/>
      <c r="O252" s="59"/>
      <c r="Q252" s="60"/>
    </row>
    <row r="253" spans="1:17" s="22" customFormat="1" ht="39.75" customHeight="1">
      <c r="A253" s="70" t="s">
        <v>273</v>
      </c>
      <c r="B253" s="66">
        <f t="shared" si="12"/>
        <v>219</v>
      </c>
      <c r="C253" s="190" t="s">
        <v>542</v>
      </c>
      <c r="D253" s="124">
        <v>47.7</v>
      </c>
      <c r="E253" s="124"/>
      <c r="F253" s="124"/>
      <c r="G253" s="124"/>
      <c r="H253" s="124"/>
      <c r="I253" s="124"/>
      <c r="J253" s="124"/>
      <c r="K253" s="125"/>
      <c r="N253" s="59"/>
      <c r="O253" s="59"/>
      <c r="Q253" s="60"/>
    </row>
    <row r="254" spans="1:17" s="22" customFormat="1" ht="39.75" customHeight="1">
      <c r="A254" s="70" t="s">
        <v>270</v>
      </c>
      <c r="B254" s="66">
        <f t="shared" si="12"/>
        <v>220</v>
      </c>
      <c r="C254" s="190" t="s">
        <v>543</v>
      </c>
      <c r="D254" s="124">
        <v>157.7</v>
      </c>
      <c r="E254" s="124"/>
      <c r="F254" s="124"/>
      <c r="G254" s="124"/>
      <c r="H254" s="124"/>
      <c r="I254" s="124"/>
      <c r="J254" s="124"/>
      <c r="K254" s="125"/>
      <c r="N254" s="59"/>
      <c r="O254" s="59"/>
      <c r="Q254" s="60"/>
    </row>
    <row r="255" spans="1:11" s="22" customFormat="1" ht="21" customHeight="1">
      <c r="A255" s="68" t="s">
        <v>337</v>
      </c>
      <c r="B255" s="66">
        <f t="shared" si="12"/>
        <v>221</v>
      </c>
      <c r="C255" s="69" t="s">
        <v>544</v>
      </c>
      <c r="D255" s="127"/>
      <c r="E255" s="127"/>
      <c r="F255" s="124">
        <v>300</v>
      </c>
      <c r="G255" s="124">
        <v>300</v>
      </c>
      <c r="H255" s="124"/>
      <c r="I255" s="124"/>
      <c r="J255" s="124"/>
      <c r="K255" s="124"/>
    </row>
    <row r="256" spans="1:17" s="79" customFormat="1" ht="29.25" customHeight="1">
      <c r="A256" s="78" t="s">
        <v>347</v>
      </c>
      <c r="B256" s="66">
        <f t="shared" si="12"/>
        <v>222</v>
      </c>
      <c r="C256" s="66" t="s">
        <v>396</v>
      </c>
      <c r="D256" s="116">
        <v>300</v>
      </c>
      <c r="E256" s="116">
        <v>1737</v>
      </c>
      <c r="F256" s="116">
        <v>1340.1</v>
      </c>
      <c r="G256" s="116"/>
      <c r="H256" s="116">
        <v>540.1</v>
      </c>
      <c r="I256" s="116">
        <v>600</v>
      </c>
      <c r="J256" s="116">
        <v>200</v>
      </c>
      <c r="K256" s="116"/>
      <c r="N256" s="80"/>
      <c r="O256" s="80"/>
      <c r="Q256" s="97"/>
    </row>
    <row r="257" spans="1:17" s="79" customFormat="1" ht="29.25" customHeight="1">
      <c r="A257" s="78" t="s">
        <v>528</v>
      </c>
      <c r="B257" s="66">
        <f t="shared" si="12"/>
        <v>223</v>
      </c>
      <c r="C257" s="66" t="s">
        <v>545</v>
      </c>
      <c r="D257" s="116"/>
      <c r="E257" s="116"/>
      <c r="F257" s="116">
        <v>1200</v>
      </c>
      <c r="G257" s="116"/>
      <c r="H257" s="116">
        <v>400</v>
      </c>
      <c r="I257" s="116">
        <v>600</v>
      </c>
      <c r="J257" s="116">
        <v>200</v>
      </c>
      <c r="K257" s="116"/>
      <c r="N257" s="80"/>
      <c r="O257" s="80"/>
      <c r="Q257" s="97"/>
    </row>
    <row r="258" spans="1:11" s="22" customFormat="1" ht="21" customHeight="1">
      <c r="A258" s="68" t="s">
        <v>338</v>
      </c>
      <c r="B258" s="66">
        <f t="shared" si="12"/>
        <v>224</v>
      </c>
      <c r="C258" s="69" t="s">
        <v>546</v>
      </c>
      <c r="D258" s="127"/>
      <c r="E258" s="127"/>
      <c r="F258" s="124">
        <v>140.1</v>
      </c>
      <c r="G258" s="124"/>
      <c r="H258" s="124">
        <v>140.1</v>
      </c>
      <c r="I258" s="124"/>
      <c r="J258" s="124"/>
      <c r="K258" s="124"/>
    </row>
    <row r="259" spans="1:17" s="79" customFormat="1" ht="25.5" customHeight="1">
      <c r="A259" s="78" t="s">
        <v>348</v>
      </c>
      <c r="B259" s="66">
        <f t="shared" si="12"/>
        <v>225</v>
      </c>
      <c r="C259" s="66" t="s">
        <v>397</v>
      </c>
      <c r="D259" s="116"/>
      <c r="E259" s="116"/>
      <c r="F259" s="122"/>
      <c r="G259" s="116"/>
      <c r="H259" s="116"/>
      <c r="I259" s="116"/>
      <c r="J259" s="116"/>
      <c r="K259" s="116"/>
      <c r="N259" s="80"/>
      <c r="O259" s="80"/>
      <c r="Q259" s="97"/>
    </row>
    <row r="260" spans="1:17" s="79" customFormat="1" ht="25.5" customHeight="1">
      <c r="A260" s="224" t="s">
        <v>527</v>
      </c>
      <c r="B260" s="66">
        <f t="shared" si="12"/>
        <v>226</v>
      </c>
      <c r="C260" s="222">
        <v>1180</v>
      </c>
      <c r="D260" s="229">
        <v>942</v>
      </c>
      <c r="E260" s="229">
        <v>1253.6</v>
      </c>
      <c r="F260" s="230"/>
      <c r="G260" s="229"/>
      <c r="H260" s="229"/>
      <c r="I260" s="229"/>
      <c r="J260" s="229"/>
      <c r="K260" s="229"/>
      <c r="N260" s="80"/>
      <c r="O260" s="80"/>
      <c r="Q260" s="97"/>
    </row>
    <row r="261" spans="1:17" s="241" customFormat="1" ht="28.5" customHeight="1">
      <c r="A261" s="241" t="s">
        <v>398</v>
      </c>
      <c r="B261" s="242">
        <f t="shared" si="12"/>
        <v>227</v>
      </c>
      <c r="C261" s="243">
        <v>1190</v>
      </c>
      <c r="D261" s="244">
        <v>12.4</v>
      </c>
      <c r="E261" s="244">
        <v>935.4</v>
      </c>
      <c r="F261" s="248">
        <v>935.4</v>
      </c>
      <c r="G261" s="244"/>
      <c r="H261" s="244"/>
      <c r="I261" s="244"/>
      <c r="J261" s="244"/>
      <c r="K261" s="244"/>
      <c r="N261" s="245"/>
      <c r="O261" s="245"/>
      <c r="Q261" s="246"/>
    </row>
    <row r="262" spans="1:11" s="241" customFormat="1" ht="21" customHeight="1">
      <c r="A262" s="247" t="s">
        <v>523</v>
      </c>
      <c r="B262" s="242">
        <f t="shared" si="12"/>
        <v>228</v>
      </c>
      <c r="C262" s="243">
        <v>1200</v>
      </c>
      <c r="D262" s="244">
        <v>53.3</v>
      </c>
      <c r="E262" s="244">
        <v>51.7</v>
      </c>
      <c r="F262" s="248">
        <v>51.7</v>
      </c>
      <c r="G262" s="244"/>
      <c r="H262" s="244"/>
      <c r="I262" s="244"/>
      <c r="J262" s="244"/>
      <c r="K262" s="244"/>
    </row>
    <row r="263" spans="1:11" s="22" customFormat="1" ht="63" customHeight="1" thickBot="1">
      <c r="A263" s="35" t="s">
        <v>149</v>
      </c>
      <c r="B263" s="66">
        <f t="shared" si="12"/>
        <v>229</v>
      </c>
      <c r="C263" s="34">
        <v>1210</v>
      </c>
      <c r="D263" s="158"/>
      <c r="E263" s="199"/>
      <c r="F263" s="212">
        <f aca="true" t="shared" si="14" ref="F263:F306">G263+H263+I263+J263</f>
        <v>0</v>
      </c>
      <c r="G263" s="196"/>
      <c r="H263" s="196"/>
      <c r="I263" s="196"/>
      <c r="J263" s="195"/>
      <c r="K263" s="119"/>
    </row>
    <row r="264" spans="1:11" s="22" customFormat="1" ht="22.5" customHeight="1" thickBot="1">
      <c r="A264" s="36" t="s">
        <v>48</v>
      </c>
      <c r="B264" s="66">
        <f>B263+1</f>
        <v>230</v>
      </c>
      <c r="C264" s="33">
        <v>1220</v>
      </c>
      <c r="D264" s="133">
        <f aca="true" t="shared" si="15" ref="D264:J264">D35</f>
        <v>72704.4</v>
      </c>
      <c r="E264" s="133">
        <f t="shared" si="15"/>
        <v>107917</v>
      </c>
      <c r="F264" s="133">
        <f>F35</f>
        <v>140691.35</v>
      </c>
      <c r="G264" s="133">
        <f t="shared" si="15"/>
        <v>35015.25</v>
      </c>
      <c r="H264" s="133">
        <f t="shared" si="15"/>
        <v>35868.100000000006</v>
      </c>
      <c r="I264" s="133">
        <f t="shared" si="15"/>
        <v>35456.600000000006</v>
      </c>
      <c r="J264" s="129">
        <f t="shared" si="15"/>
        <v>34351.36000000001</v>
      </c>
      <c r="K264" s="157"/>
    </row>
    <row r="265" spans="1:11" s="22" customFormat="1" ht="22.5" customHeight="1" thickBot="1">
      <c r="A265" s="35" t="s">
        <v>49</v>
      </c>
      <c r="B265" s="66">
        <f>B264+1</f>
        <v>231</v>
      </c>
      <c r="C265" s="34">
        <v>1230</v>
      </c>
      <c r="D265" s="158">
        <f aca="true" t="shared" si="16" ref="D265:J265">D56</f>
        <v>72638.70000000001</v>
      </c>
      <c r="E265" s="158">
        <f>E56</f>
        <v>106929.84999999998</v>
      </c>
      <c r="F265" s="158">
        <f>F56</f>
        <v>140691.4</v>
      </c>
      <c r="G265" s="158">
        <f t="shared" si="16"/>
        <v>35015.25</v>
      </c>
      <c r="H265" s="158">
        <f t="shared" si="16"/>
        <v>35868.100000000006</v>
      </c>
      <c r="I265" s="158">
        <f t="shared" si="16"/>
        <v>35456.600000000006</v>
      </c>
      <c r="J265" s="130">
        <f t="shared" si="16"/>
        <v>34351.36000000001</v>
      </c>
      <c r="K265" s="119"/>
    </row>
    <row r="266" spans="1:11" s="22" customFormat="1" ht="22.5" customHeight="1" thickBot="1">
      <c r="A266" s="35" t="s">
        <v>50</v>
      </c>
      <c r="B266" s="66">
        <f>B265+1</f>
        <v>232</v>
      </c>
      <c r="C266" s="34">
        <v>1240</v>
      </c>
      <c r="D266" s="158">
        <f aca="true" t="shared" si="17" ref="D266:J266">SUM(D264-D265)</f>
        <v>65.69999999998254</v>
      </c>
      <c r="E266" s="158">
        <v>987.1</v>
      </c>
      <c r="F266" s="158">
        <f>SUM(F264-F265)</f>
        <v>-0.04999999998835847</v>
      </c>
      <c r="G266" s="158">
        <f t="shared" si="17"/>
        <v>0</v>
      </c>
      <c r="H266" s="158">
        <f t="shared" si="17"/>
        <v>0</v>
      </c>
      <c r="I266" s="158">
        <f t="shared" si="17"/>
        <v>0</v>
      </c>
      <c r="J266" s="130">
        <f t="shared" si="17"/>
        <v>0</v>
      </c>
      <c r="K266" s="130"/>
    </row>
    <row r="267" spans="1:11" s="22" customFormat="1" ht="22.5" customHeight="1" thickBot="1">
      <c r="A267" s="36" t="s">
        <v>51</v>
      </c>
      <c r="B267" s="66">
        <f>B266+1</f>
        <v>233</v>
      </c>
      <c r="C267" s="33">
        <v>2000</v>
      </c>
      <c r="D267" s="133"/>
      <c r="E267" s="159"/>
      <c r="F267" s="163">
        <f t="shared" si="14"/>
        <v>0</v>
      </c>
      <c r="G267" s="164"/>
      <c r="H267" s="159"/>
      <c r="I267" s="159"/>
      <c r="J267" s="157"/>
      <c r="K267" s="157"/>
    </row>
    <row r="268" spans="1:11" s="22" customFormat="1" ht="44.25" customHeight="1">
      <c r="A268" s="29" t="s">
        <v>52</v>
      </c>
      <c r="B268" s="66">
        <f>B267+1</f>
        <v>234</v>
      </c>
      <c r="C268" s="24">
        <v>2010</v>
      </c>
      <c r="D268" s="131"/>
      <c r="E268" s="138"/>
      <c r="F268" s="160">
        <f t="shared" si="14"/>
        <v>0</v>
      </c>
      <c r="G268" s="141"/>
      <c r="H268" s="138"/>
      <c r="I268" s="138"/>
      <c r="J268" s="138"/>
      <c r="K268" s="138"/>
    </row>
    <row r="269" spans="1:11" s="22" customFormat="1" ht="44.25" customHeight="1">
      <c r="A269" s="29" t="s">
        <v>53</v>
      </c>
      <c r="B269" s="66">
        <f t="shared" si="12"/>
        <v>235</v>
      </c>
      <c r="C269" s="24">
        <v>2020</v>
      </c>
      <c r="D269" s="131"/>
      <c r="E269" s="138"/>
      <c r="F269" s="161">
        <f t="shared" si="14"/>
        <v>0</v>
      </c>
      <c r="G269" s="141"/>
      <c r="H269" s="138"/>
      <c r="I269" s="138"/>
      <c r="J269" s="138"/>
      <c r="K269" s="138"/>
    </row>
    <row r="270" spans="1:11" s="22" customFormat="1" ht="22.5" customHeight="1">
      <c r="A270" s="29" t="s">
        <v>54</v>
      </c>
      <c r="B270" s="66">
        <f t="shared" si="12"/>
        <v>236</v>
      </c>
      <c r="C270" s="24">
        <v>2030</v>
      </c>
      <c r="D270" s="131"/>
      <c r="E270" s="138"/>
      <c r="F270" s="161">
        <f t="shared" si="14"/>
        <v>0</v>
      </c>
      <c r="G270" s="141"/>
      <c r="H270" s="138"/>
      <c r="I270" s="138"/>
      <c r="J270" s="138"/>
      <c r="K270" s="138"/>
    </row>
    <row r="271" spans="1:11" s="38" customFormat="1" ht="22.5" customHeight="1" thickBot="1">
      <c r="A271" s="32" t="s">
        <v>55</v>
      </c>
      <c r="B271" s="66">
        <f t="shared" si="12"/>
        <v>237</v>
      </c>
      <c r="C271" s="25">
        <v>2040</v>
      </c>
      <c r="D271" s="132"/>
      <c r="E271" s="139"/>
      <c r="F271" s="162">
        <f t="shared" si="14"/>
        <v>0</v>
      </c>
      <c r="G271" s="144"/>
      <c r="H271" s="139"/>
      <c r="I271" s="139"/>
      <c r="J271" s="139"/>
      <c r="K271" s="139"/>
    </row>
    <row r="272" spans="1:11" s="22" customFormat="1" ht="22.5" customHeight="1" thickBot="1">
      <c r="A272" s="39" t="s">
        <v>56</v>
      </c>
      <c r="B272" s="66">
        <f t="shared" si="12"/>
        <v>238</v>
      </c>
      <c r="C272" s="40">
        <v>3000</v>
      </c>
      <c r="D272" s="133"/>
      <c r="E272" s="159"/>
      <c r="F272" s="163">
        <f t="shared" si="14"/>
        <v>0</v>
      </c>
      <c r="G272" s="164"/>
      <c r="H272" s="159"/>
      <c r="I272" s="159"/>
      <c r="J272" s="159"/>
      <c r="K272" s="159"/>
    </row>
    <row r="273" spans="1:11" s="22" customFormat="1" ht="22.5" customHeight="1">
      <c r="A273" s="30" t="s">
        <v>57</v>
      </c>
      <c r="B273" s="66">
        <f t="shared" si="12"/>
        <v>239</v>
      </c>
      <c r="C273" s="23">
        <v>3010</v>
      </c>
      <c r="D273" s="134"/>
      <c r="E273" s="137"/>
      <c r="F273" s="160">
        <f t="shared" si="14"/>
        <v>0</v>
      </c>
      <c r="G273" s="140"/>
      <c r="H273" s="137"/>
      <c r="I273" s="137"/>
      <c r="J273" s="137"/>
      <c r="K273" s="137"/>
    </row>
    <row r="274" spans="1:11" s="22" customFormat="1" ht="44.25" customHeight="1">
      <c r="A274" s="29" t="s">
        <v>58</v>
      </c>
      <c r="B274" s="66">
        <f t="shared" si="12"/>
        <v>240</v>
      </c>
      <c r="C274" s="24">
        <v>3020</v>
      </c>
      <c r="D274" s="131"/>
      <c r="E274" s="138"/>
      <c r="F274" s="161">
        <f t="shared" si="14"/>
        <v>0</v>
      </c>
      <c r="G274" s="141"/>
      <c r="H274" s="138"/>
      <c r="I274" s="138"/>
      <c r="J274" s="138"/>
      <c r="K274" s="138"/>
    </row>
    <row r="275" spans="1:14" s="22" customFormat="1" ht="22.5" customHeight="1">
      <c r="A275" s="29" t="s">
        <v>59</v>
      </c>
      <c r="B275" s="66">
        <f t="shared" si="12"/>
        <v>241</v>
      </c>
      <c r="C275" s="24">
        <v>3030</v>
      </c>
      <c r="D275" s="135"/>
      <c r="E275" s="165"/>
      <c r="F275" s="166"/>
      <c r="G275" s="167"/>
      <c r="H275" s="167"/>
      <c r="I275" s="167"/>
      <c r="J275" s="167"/>
      <c r="K275" s="165"/>
      <c r="N275" s="59"/>
    </row>
    <row r="276" spans="1:11" s="38" customFormat="1" ht="22.5" customHeight="1">
      <c r="A276" s="29" t="s">
        <v>60</v>
      </c>
      <c r="B276" s="66">
        <f t="shared" si="12"/>
        <v>242</v>
      </c>
      <c r="C276" s="24" t="s">
        <v>150</v>
      </c>
      <c r="D276" s="131"/>
      <c r="E276" s="138"/>
      <c r="F276" s="161">
        <f t="shared" si="14"/>
        <v>0</v>
      </c>
      <c r="G276" s="141"/>
      <c r="H276" s="138"/>
      <c r="I276" s="138"/>
      <c r="J276" s="138"/>
      <c r="K276" s="138"/>
    </row>
    <row r="277" spans="1:11" s="22" customFormat="1" ht="22.5" customHeight="1">
      <c r="A277" s="29" t="s">
        <v>61</v>
      </c>
      <c r="B277" s="66">
        <f t="shared" si="12"/>
        <v>243</v>
      </c>
      <c r="C277" s="24" t="s">
        <v>151</v>
      </c>
      <c r="D277" s="131"/>
      <c r="E277" s="138"/>
      <c r="F277" s="161"/>
      <c r="G277" s="141"/>
      <c r="H277" s="138"/>
      <c r="I277" s="138"/>
      <c r="J277" s="138"/>
      <c r="K277" s="138"/>
    </row>
    <row r="278" spans="1:11" s="22" customFormat="1" ht="45.75" customHeight="1">
      <c r="A278" s="29" t="s">
        <v>62</v>
      </c>
      <c r="B278" s="66">
        <f t="shared" si="12"/>
        <v>244</v>
      </c>
      <c r="C278" s="24" t="s">
        <v>152</v>
      </c>
      <c r="D278" s="131"/>
      <c r="E278" s="138"/>
      <c r="F278" s="161"/>
      <c r="G278" s="141"/>
      <c r="H278" s="138"/>
      <c r="I278" s="138"/>
      <c r="J278" s="138"/>
      <c r="K278" s="138"/>
    </row>
    <row r="279" spans="1:11" s="22" customFormat="1" ht="22.5" customHeight="1">
      <c r="A279" s="29" t="s">
        <v>63</v>
      </c>
      <c r="B279" s="66">
        <f t="shared" si="12"/>
        <v>245</v>
      </c>
      <c r="C279" s="24" t="s">
        <v>153</v>
      </c>
      <c r="D279" s="131"/>
      <c r="E279" s="138"/>
      <c r="F279" s="161"/>
      <c r="G279" s="141"/>
      <c r="H279" s="138"/>
      <c r="I279" s="138"/>
      <c r="J279" s="138"/>
      <c r="K279" s="138"/>
    </row>
    <row r="280" spans="1:11" s="22" customFormat="1" ht="45.75" customHeight="1">
      <c r="A280" s="29" t="s">
        <v>64</v>
      </c>
      <c r="B280" s="66">
        <f t="shared" si="12"/>
        <v>246</v>
      </c>
      <c r="C280" s="24" t="s">
        <v>154</v>
      </c>
      <c r="D280" s="131"/>
      <c r="E280" s="138"/>
      <c r="F280" s="161"/>
      <c r="G280" s="141"/>
      <c r="H280" s="138"/>
      <c r="I280" s="138"/>
      <c r="J280" s="138"/>
      <c r="K280" s="138"/>
    </row>
    <row r="281" spans="1:11" s="22" customFormat="1" ht="22.5" customHeight="1">
      <c r="A281" s="29" t="s">
        <v>65</v>
      </c>
      <c r="B281" s="66">
        <f t="shared" si="12"/>
        <v>247</v>
      </c>
      <c r="C281" s="24" t="s">
        <v>155</v>
      </c>
      <c r="D281" s="131"/>
      <c r="E281" s="138"/>
      <c r="F281" s="161"/>
      <c r="G281" s="141"/>
      <c r="H281" s="138"/>
      <c r="I281" s="138"/>
      <c r="J281" s="138"/>
      <c r="K281" s="138"/>
    </row>
    <row r="282" spans="1:11" s="22" customFormat="1" ht="22.5" customHeight="1" thickBot="1">
      <c r="A282" s="32" t="s">
        <v>102</v>
      </c>
      <c r="B282" s="66">
        <f t="shared" si="12"/>
        <v>248</v>
      </c>
      <c r="C282" s="25">
        <v>3040</v>
      </c>
      <c r="D282" s="136"/>
      <c r="E282" s="168"/>
      <c r="F282" s="162">
        <f t="shared" si="14"/>
        <v>0</v>
      </c>
      <c r="G282" s="169"/>
      <c r="H282" s="168"/>
      <c r="I282" s="168"/>
      <c r="J282" s="168"/>
      <c r="K282" s="168"/>
    </row>
    <row r="283" spans="1:11" s="22" customFormat="1" ht="22.5" customHeight="1" thickBot="1">
      <c r="A283" s="36" t="s">
        <v>113</v>
      </c>
      <c r="B283" s="66">
        <f t="shared" si="12"/>
        <v>249</v>
      </c>
      <c r="C283" s="33">
        <v>4000</v>
      </c>
      <c r="D283" s="153">
        <v>38581</v>
      </c>
      <c r="E283" s="153">
        <v>38541.5</v>
      </c>
      <c r="F283" s="217">
        <v>53591</v>
      </c>
      <c r="G283" s="164"/>
      <c r="H283" s="159"/>
      <c r="I283" s="159"/>
      <c r="J283" s="157"/>
      <c r="K283" s="157"/>
    </row>
    <row r="284" spans="1:11" s="22" customFormat="1" ht="22.5" customHeight="1" thickBot="1">
      <c r="A284" s="36" t="s">
        <v>114</v>
      </c>
      <c r="B284" s="66">
        <f t="shared" si="12"/>
        <v>250</v>
      </c>
      <c r="C284" s="33">
        <v>5000</v>
      </c>
      <c r="D284" s="133"/>
      <c r="E284" s="159"/>
      <c r="F284" s="163">
        <f t="shared" si="14"/>
        <v>0</v>
      </c>
      <c r="G284" s="164"/>
      <c r="H284" s="159"/>
      <c r="I284" s="159"/>
      <c r="J284" s="157"/>
      <c r="K284" s="157"/>
    </row>
    <row r="285" spans="1:11" s="22" customFormat="1" ht="32.25" customHeight="1">
      <c r="A285" s="29" t="s">
        <v>66</v>
      </c>
      <c r="B285" s="66">
        <f t="shared" si="12"/>
        <v>251</v>
      </c>
      <c r="C285" s="24">
        <v>5010</v>
      </c>
      <c r="D285" s="131"/>
      <c r="E285" s="138"/>
      <c r="F285" s="170">
        <f t="shared" si="14"/>
        <v>0</v>
      </c>
      <c r="G285" s="141"/>
      <c r="H285" s="138"/>
      <c r="I285" s="138"/>
      <c r="J285" s="138"/>
      <c r="K285" s="138"/>
    </row>
    <row r="286" spans="1:11" s="26" customFormat="1" ht="22.5" customHeight="1">
      <c r="A286" s="29" t="s">
        <v>67</v>
      </c>
      <c r="B286" s="66">
        <f t="shared" si="12"/>
        <v>252</v>
      </c>
      <c r="C286" s="24" t="s">
        <v>156</v>
      </c>
      <c r="D286" s="131"/>
      <c r="E286" s="138"/>
      <c r="F286" s="161">
        <f t="shared" si="14"/>
        <v>0</v>
      </c>
      <c r="G286" s="141"/>
      <c r="H286" s="138"/>
      <c r="I286" s="138"/>
      <c r="J286" s="138"/>
      <c r="K286" s="138"/>
    </row>
    <row r="287" spans="1:11" s="38" customFormat="1" ht="22.5" customHeight="1">
      <c r="A287" s="29" t="s">
        <v>68</v>
      </c>
      <c r="B287" s="66">
        <f t="shared" si="12"/>
        <v>253</v>
      </c>
      <c r="C287" s="24" t="s">
        <v>157</v>
      </c>
      <c r="D287" s="131"/>
      <c r="E287" s="138"/>
      <c r="F287" s="161">
        <f t="shared" si="14"/>
        <v>0</v>
      </c>
      <c r="G287" s="141"/>
      <c r="H287" s="138"/>
      <c r="I287" s="138"/>
      <c r="J287" s="138"/>
      <c r="K287" s="138"/>
    </row>
    <row r="288" spans="1:11" s="38" customFormat="1" ht="22.5" customHeight="1">
      <c r="A288" s="29" t="s">
        <v>69</v>
      </c>
      <c r="B288" s="66">
        <f t="shared" si="12"/>
        <v>254</v>
      </c>
      <c r="C288" s="24" t="s">
        <v>158</v>
      </c>
      <c r="D288" s="131"/>
      <c r="E288" s="138"/>
      <c r="F288" s="161">
        <f t="shared" si="14"/>
        <v>0</v>
      </c>
      <c r="G288" s="141"/>
      <c r="H288" s="138"/>
      <c r="I288" s="138"/>
      <c r="J288" s="138"/>
      <c r="K288" s="138"/>
    </row>
    <row r="289" spans="1:11" s="22" customFormat="1" ht="22.5" customHeight="1">
      <c r="A289" s="29" t="s">
        <v>70</v>
      </c>
      <c r="B289" s="66">
        <f t="shared" si="12"/>
        <v>255</v>
      </c>
      <c r="C289" s="24">
        <v>5020</v>
      </c>
      <c r="D289" s="131"/>
      <c r="E289" s="138"/>
      <c r="F289" s="161">
        <f t="shared" si="14"/>
        <v>0</v>
      </c>
      <c r="G289" s="141"/>
      <c r="H289" s="138"/>
      <c r="I289" s="138"/>
      <c r="J289" s="138"/>
      <c r="K289" s="138"/>
    </row>
    <row r="290" spans="1:11" s="22" customFormat="1" ht="30" customHeight="1">
      <c r="A290" s="29" t="s">
        <v>71</v>
      </c>
      <c r="B290" s="66">
        <f t="shared" si="12"/>
        <v>256</v>
      </c>
      <c r="C290" s="24">
        <v>5030</v>
      </c>
      <c r="D290" s="131"/>
      <c r="E290" s="138"/>
      <c r="F290" s="161">
        <f t="shared" si="14"/>
        <v>0</v>
      </c>
      <c r="G290" s="141"/>
      <c r="H290" s="138"/>
      <c r="I290" s="138"/>
      <c r="J290" s="138"/>
      <c r="K290" s="138"/>
    </row>
    <row r="291" spans="1:11" s="22" customFormat="1" ht="22.5" customHeight="1">
      <c r="A291" s="29" t="s">
        <v>67</v>
      </c>
      <c r="B291" s="66">
        <f t="shared" si="12"/>
        <v>257</v>
      </c>
      <c r="C291" s="24" t="s">
        <v>159</v>
      </c>
      <c r="D291" s="131"/>
      <c r="E291" s="138"/>
      <c r="F291" s="161">
        <f t="shared" si="14"/>
        <v>0</v>
      </c>
      <c r="G291" s="141"/>
      <c r="H291" s="138"/>
      <c r="I291" s="138"/>
      <c r="J291" s="138"/>
      <c r="K291" s="138"/>
    </row>
    <row r="292" spans="1:11" s="22" customFormat="1" ht="22.5" customHeight="1">
      <c r="A292" s="29" t="s">
        <v>68</v>
      </c>
      <c r="B292" s="66">
        <f aca="true" t="shared" si="18" ref="B292:B338">B291+1</f>
        <v>258</v>
      </c>
      <c r="C292" s="24" t="s">
        <v>160</v>
      </c>
      <c r="D292" s="131"/>
      <c r="E292" s="138"/>
      <c r="F292" s="161">
        <f t="shared" si="14"/>
        <v>0</v>
      </c>
      <c r="G292" s="141"/>
      <c r="H292" s="138"/>
      <c r="I292" s="138"/>
      <c r="J292" s="138"/>
      <c r="K292" s="138"/>
    </row>
    <row r="293" spans="1:11" s="22" customFormat="1" ht="22.5" customHeight="1">
      <c r="A293" s="29" t="s">
        <v>69</v>
      </c>
      <c r="B293" s="66">
        <f t="shared" si="18"/>
        <v>259</v>
      </c>
      <c r="C293" s="24" t="s">
        <v>161</v>
      </c>
      <c r="D293" s="131"/>
      <c r="E293" s="138"/>
      <c r="F293" s="161">
        <f t="shared" si="14"/>
        <v>0</v>
      </c>
      <c r="G293" s="141"/>
      <c r="H293" s="138"/>
      <c r="I293" s="138"/>
      <c r="J293" s="138"/>
      <c r="K293" s="138"/>
    </row>
    <row r="294" spans="1:11" s="22" customFormat="1" ht="22.5" customHeight="1" thickBot="1">
      <c r="A294" s="29" t="s">
        <v>162</v>
      </c>
      <c r="B294" s="66">
        <f t="shared" si="18"/>
        <v>260</v>
      </c>
      <c r="C294" s="24">
        <v>5040</v>
      </c>
      <c r="D294" s="131"/>
      <c r="E294" s="138"/>
      <c r="F294" s="162">
        <f t="shared" si="14"/>
        <v>0</v>
      </c>
      <c r="G294" s="141"/>
      <c r="H294" s="138"/>
      <c r="I294" s="138"/>
      <c r="J294" s="138"/>
      <c r="K294" s="138"/>
    </row>
    <row r="295" spans="1:11" s="22" customFormat="1" ht="22.5" customHeight="1" thickBot="1">
      <c r="A295" s="36" t="s">
        <v>115</v>
      </c>
      <c r="B295" s="66">
        <f t="shared" si="18"/>
        <v>261</v>
      </c>
      <c r="C295" s="33">
        <v>6000</v>
      </c>
      <c r="D295" s="133"/>
      <c r="E295" s="159"/>
      <c r="F295" s="163">
        <f t="shared" si="14"/>
        <v>0</v>
      </c>
      <c r="G295" s="164"/>
      <c r="H295" s="159"/>
      <c r="I295" s="159"/>
      <c r="J295" s="157"/>
      <c r="K295" s="157"/>
    </row>
    <row r="296" spans="1:11" s="22" customFormat="1" ht="22.5" customHeight="1">
      <c r="A296" s="29" t="s">
        <v>72</v>
      </c>
      <c r="B296" s="66">
        <f t="shared" si="18"/>
        <v>262</v>
      </c>
      <c r="C296" s="24">
        <v>6010</v>
      </c>
      <c r="D296" s="131"/>
      <c r="E296" s="138"/>
      <c r="F296" s="160">
        <f t="shared" si="14"/>
        <v>0</v>
      </c>
      <c r="G296" s="141"/>
      <c r="H296" s="138"/>
      <c r="I296" s="138"/>
      <c r="J296" s="138"/>
      <c r="K296" s="138"/>
    </row>
    <row r="297" spans="1:11" s="22" customFormat="1" ht="27.75" customHeight="1">
      <c r="A297" s="29" t="s">
        <v>73</v>
      </c>
      <c r="B297" s="66">
        <f t="shared" si="18"/>
        <v>263</v>
      </c>
      <c r="C297" s="24">
        <v>6020</v>
      </c>
      <c r="D297" s="131"/>
      <c r="E297" s="138"/>
      <c r="F297" s="161">
        <f t="shared" si="14"/>
        <v>0</v>
      </c>
      <c r="G297" s="141"/>
      <c r="H297" s="138"/>
      <c r="I297" s="138"/>
      <c r="J297" s="138"/>
      <c r="K297" s="138"/>
    </row>
    <row r="298" spans="1:11" s="22" customFormat="1" ht="44.25" customHeight="1">
      <c r="A298" s="29" t="s">
        <v>116</v>
      </c>
      <c r="B298" s="66">
        <f t="shared" si="18"/>
        <v>264</v>
      </c>
      <c r="C298" s="24">
        <v>6030</v>
      </c>
      <c r="D298" s="131"/>
      <c r="E298" s="138"/>
      <c r="F298" s="161">
        <f t="shared" si="14"/>
        <v>0</v>
      </c>
      <c r="G298" s="141"/>
      <c r="H298" s="138"/>
      <c r="I298" s="138"/>
      <c r="J298" s="138"/>
      <c r="K298" s="138"/>
    </row>
    <row r="299" spans="1:11" s="22" customFormat="1" ht="31.5" customHeight="1" thickBot="1">
      <c r="A299" s="32" t="s">
        <v>74</v>
      </c>
      <c r="B299" s="66">
        <f t="shared" si="18"/>
        <v>265</v>
      </c>
      <c r="C299" s="25">
        <v>6040</v>
      </c>
      <c r="D299" s="139" t="s">
        <v>197</v>
      </c>
      <c r="E299" s="139" t="s">
        <v>197</v>
      </c>
      <c r="F299" s="139" t="s">
        <v>197</v>
      </c>
      <c r="G299" s="144"/>
      <c r="H299" s="139"/>
      <c r="I299" s="139"/>
      <c r="J299" s="139"/>
      <c r="K299" s="139"/>
    </row>
    <row r="300" spans="1:11" s="22" customFormat="1" ht="22.5" customHeight="1" thickBot="1">
      <c r="A300" s="36" t="s">
        <v>117</v>
      </c>
      <c r="B300" s="66">
        <f t="shared" si="18"/>
        <v>266</v>
      </c>
      <c r="C300" s="33">
        <v>7000</v>
      </c>
      <c r="D300" s="133"/>
      <c r="E300" s="159"/>
      <c r="F300" s="163">
        <f t="shared" si="14"/>
        <v>0</v>
      </c>
      <c r="G300" s="164"/>
      <c r="H300" s="159"/>
      <c r="I300" s="159"/>
      <c r="J300" s="157"/>
      <c r="K300" s="157"/>
    </row>
    <row r="301" spans="1:11" s="27" customFormat="1" ht="22.5" customHeight="1">
      <c r="A301" s="30" t="s">
        <v>75</v>
      </c>
      <c r="B301" s="66">
        <f t="shared" si="18"/>
        <v>267</v>
      </c>
      <c r="C301" s="23">
        <v>7010</v>
      </c>
      <c r="D301" s="137"/>
      <c r="E301" s="137"/>
      <c r="F301" s="137"/>
      <c r="G301" s="140"/>
      <c r="H301" s="137"/>
      <c r="I301" s="137"/>
      <c r="J301" s="137"/>
      <c r="K301" s="137"/>
    </row>
    <row r="302" spans="1:11" s="27" customFormat="1" ht="22.5" customHeight="1">
      <c r="A302" s="29" t="s">
        <v>76</v>
      </c>
      <c r="B302" s="66">
        <f t="shared" si="18"/>
        <v>268</v>
      </c>
      <c r="C302" s="24">
        <v>7020</v>
      </c>
      <c r="D302" s="138"/>
      <c r="E302" s="138"/>
      <c r="F302" s="138"/>
      <c r="G302" s="141"/>
      <c r="H302" s="138"/>
      <c r="I302" s="138"/>
      <c r="J302" s="138"/>
      <c r="K302" s="138"/>
    </row>
    <row r="303" spans="1:11" s="27" customFormat="1" ht="22.5" customHeight="1">
      <c r="A303" s="29" t="s">
        <v>77</v>
      </c>
      <c r="B303" s="66">
        <f t="shared" si="18"/>
        <v>269</v>
      </c>
      <c r="C303" s="24">
        <v>7030</v>
      </c>
      <c r="D303" s="138"/>
      <c r="E303" s="138"/>
      <c r="F303" s="138"/>
      <c r="G303" s="141"/>
      <c r="H303" s="138"/>
      <c r="I303" s="138"/>
      <c r="J303" s="138"/>
      <c r="K303" s="138"/>
    </row>
    <row r="304" spans="1:11" s="27" customFormat="1" ht="22.5" customHeight="1">
      <c r="A304" s="29" t="s">
        <v>78</v>
      </c>
      <c r="B304" s="66">
        <f t="shared" si="18"/>
        <v>270</v>
      </c>
      <c r="C304" s="24">
        <v>7040</v>
      </c>
      <c r="D304" s="138"/>
      <c r="E304" s="138"/>
      <c r="F304" s="138"/>
      <c r="G304" s="141"/>
      <c r="H304" s="138"/>
      <c r="I304" s="138"/>
      <c r="J304" s="138"/>
      <c r="K304" s="138"/>
    </row>
    <row r="305" spans="1:11" s="27" customFormat="1" ht="22.5" customHeight="1" thickBot="1">
      <c r="A305" s="32" t="s">
        <v>79</v>
      </c>
      <c r="B305" s="66">
        <f t="shared" si="18"/>
        <v>271</v>
      </c>
      <c r="C305" s="25">
        <v>7050</v>
      </c>
      <c r="D305" s="139"/>
      <c r="E305" s="139"/>
      <c r="F305" s="139"/>
      <c r="G305" s="144"/>
      <c r="H305" s="139"/>
      <c r="I305" s="139"/>
      <c r="J305" s="139"/>
      <c r="K305" s="139"/>
    </row>
    <row r="306" spans="1:11" s="27" customFormat="1" ht="22.5" customHeight="1" thickBot="1">
      <c r="A306" s="36" t="s">
        <v>118</v>
      </c>
      <c r="B306" s="66">
        <f t="shared" si="18"/>
        <v>272</v>
      </c>
      <c r="C306" s="43">
        <v>8000</v>
      </c>
      <c r="D306" s="209"/>
      <c r="E306" s="172"/>
      <c r="F306" s="163">
        <f t="shared" si="14"/>
        <v>0</v>
      </c>
      <c r="G306" s="164"/>
      <c r="H306" s="172"/>
      <c r="I306" s="172"/>
      <c r="J306" s="171"/>
      <c r="K306" s="157"/>
    </row>
    <row r="307" spans="1:11" s="101" customFormat="1" ht="67.5" customHeight="1">
      <c r="A307" s="30" t="s">
        <v>119</v>
      </c>
      <c r="B307" s="66">
        <f t="shared" si="18"/>
        <v>273</v>
      </c>
      <c r="C307" s="109">
        <v>8010</v>
      </c>
      <c r="D307" s="173">
        <v>424.75</v>
      </c>
      <c r="E307" s="257">
        <v>493</v>
      </c>
      <c r="F307" s="257">
        <v>493</v>
      </c>
      <c r="G307" s="257">
        <v>493</v>
      </c>
      <c r="H307" s="257">
        <v>493</v>
      </c>
      <c r="I307" s="257">
        <v>493</v>
      </c>
      <c r="J307" s="257">
        <v>493</v>
      </c>
      <c r="K307" s="174"/>
    </row>
    <row r="308" spans="1:13" s="27" customFormat="1" ht="22.5" customHeight="1">
      <c r="A308" s="29" t="s">
        <v>80</v>
      </c>
      <c r="B308" s="66">
        <f t="shared" si="18"/>
        <v>274</v>
      </c>
      <c r="C308" s="44" t="s">
        <v>163</v>
      </c>
      <c r="D308" s="141">
        <v>1</v>
      </c>
      <c r="E308" s="141">
        <v>1</v>
      </c>
      <c r="F308" s="141">
        <v>1</v>
      </c>
      <c r="G308" s="141">
        <v>1</v>
      </c>
      <c r="H308" s="141">
        <v>1</v>
      </c>
      <c r="I308" s="141">
        <v>1</v>
      </c>
      <c r="J308" s="141">
        <v>1</v>
      </c>
      <c r="K308" s="138"/>
      <c r="M308" s="57"/>
    </row>
    <row r="309" spans="1:11" s="27" customFormat="1" ht="22.5" customHeight="1">
      <c r="A309" s="29" t="s">
        <v>103</v>
      </c>
      <c r="B309" s="66">
        <f t="shared" si="18"/>
        <v>275</v>
      </c>
      <c r="C309" s="44" t="s">
        <v>164</v>
      </c>
      <c r="D309" s="141">
        <v>3</v>
      </c>
      <c r="E309" s="141">
        <v>4</v>
      </c>
      <c r="F309" s="141">
        <v>4</v>
      </c>
      <c r="G309" s="141">
        <v>4</v>
      </c>
      <c r="H309" s="141">
        <v>4</v>
      </c>
      <c r="I309" s="141">
        <v>4</v>
      </c>
      <c r="J309" s="141">
        <v>4</v>
      </c>
      <c r="K309" s="138"/>
    </row>
    <row r="310" spans="1:11" s="22" customFormat="1" ht="22.5" customHeight="1">
      <c r="A310" s="29" t="s">
        <v>81</v>
      </c>
      <c r="B310" s="66">
        <f t="shared" si="18"/>
        <v>276</v>
      </c>
      <c r="C310" s="44" t="s">
        <v>165</v>
      </c>
      <c r="D310" s="141">
        <v>120</v>
      </c>
      <c r="E310" s="141">
        <v>127.5</v>
      </c>
      <c r="F310" s="141">
        <v>127.5</v>
      </c>
      <c r="G310" s="141">
        <v>127.5</v>
      </c>
      <c r="H310" s="141">
        <v>127.5</v>
      </c>
      <c r="I310" s="141">
        <v>127.5</v>
      </c>
      <c r="J310" s="141">
        <v>127.5</v>
      </c>
      <c r="K310" s="138"/>
    </row>
    <row r="311" spans="1:13" s="22" customFormat="1" ht="22.5" customHeight="1">
      <c r="A311" s="29" t="s">
        <v>82</v>
      </c>
      <c r="B311" s="66">
        <f t="shared" si="18"/>
        <v>277</v>
      </c>
      <c r="C311" s="44" t="s">
        <v>166</v>
      </c>
      <c r="D311" s="141">
        <v>16</v>
      </c>
      <c r="E311" s="141">
        <v>24</v>
      </c>
      <c r="F311" s="141">
        <v>24</v>
      </c>
      <c r="G311" s="141">
        <v>24</v>
      </c>
      <c r="H311" s="141">
        <v>24</v>
      </c>
      <c r="I311" s="141">
        <v>24</v>
      </c>
      <c r="J311" s="141">
        <v>24</v>
      </c>
      <c r="K311" s="138"/>
      <c r="M311" s="254"/>
    </row>
    <row r="312" spans="1:11" s="27" customFormat="1" ht="22.5" customHeight="1">
      <c r="A312" s="29" t="s">
        <v>83</v>
      </c>
      <c r="B312" s="66">
        <f t="shared" si="18"/>
        <v>278</v>
      </c>
      <c r="C312" s="44" t="s">
        <v>167</v>
      </c>
      <c r="D312" s="141">
        <v>184</v>
      </c>
      <c r="E312" s="204">
        <v>214</v>
      </c>
      <c r="F312" s="204">
        <v>214</v>
      </c>
      <c r="G312" s="204">
        <v>214</v>
      </c>
      <c r="H312" s="204">
        <v>214</v>
      </c>
      <c r="I312" s="204">
        <v>214</v>
      </c>
      <c r="J312" s="204">
        <v>214</v>
      </c>
      <c r="K312" s="138"/>
    </row>
    <row r="313" spans="1:11" s="27" customFormat="1" ht="22.5" customHeight="1">
      <c r="A313" s="29" t="s">
        <v>84</v>
      </c>
      <c r="B313" s="66">
        <f t="shared" si="18"/>
        <v>279</v>
      </c>
      <c r="C313" s="45" t="s">
        <v>168</v>
      </c>
      <c r="D313" s="141">
        <v>54</v>
      </c>
      <c r="E313" s="141">
        <v>58</v>
      </c>
      <c r="F313" s="141">
        <v>58</v>
      </c>
      <c r="G313" s="141">
        <v>58</v>
      </c>
      <c r="H313" s="141">
        <v>58</v>
      </c>
      <c r="I313" s="141">
        <v>58</v>
      </c>
      <c r="J313" s="141">
        <v>58</v>
      </c>
      <c r="K313" s="138"/>
    </row>
    <row r="314" spans="1:11" s="27" customFormat="1" ht="22.5" customHeight="1" thickBot="1">
      <c r="A314" s="32" t="s">
        <v>85</v>
      </c>
      <c r="B314" s="66">
        <f t="shared" si="18"/>
        <v>280</v>
      </c>
      <c r="C314" s="45" t="s">
        <v>169</v>
      </c>
      <c r="D314" s="205">
        <v>46.75</v>
      </c>
      <c r="E314" s="239">
        <v>64.5</v>
      </c>
      <c r="F314" s="239">
        <v>64.5</v>
      </c>
      <c r="G314" s="239">
        <v>64.5</v>
      </c>
      <c r="H314" s="239">
        <v>64.5</v>
      </c>
      <c r="I314" s="239">
        <v>64.5</v>
      </c>
      <c r="J314" s="239">
        <v>64.5</v>
      </c>
      <c r="K314" s="139"/>
    </row>
    <row r="315" spans="1:13" s="101" customFormat="1" ht="22.5" customHeight="1" thickBot="1">
      <c r="A315" s="31" t="s">
        <v>86</v>
      </c>
      <c r="B315" s="66">
        <f t="shared" si="18"/>
        <v>281</v>
      </c>
      <c r="C315" s="42">
        <v>8020</v>
      </c>
      <c r="D315" s="143">
        <f>D154+D212+D73</f>
        <v>39866.799999999996</v>
      </c>
      <c r="E315" s="143">
        <f aca="true" t="shared" si="19" ref="E315:J315">E154+E212+E73+E58</f>
        <v>58127.399999999994</v>
      </c>
      <c r="F315" s="143">
        <f t="shared" si="19"/>
        <v>92408.3</v>
      </c>
      <c r="G315" s="143">
        <f t="shared" si="19"/>
        <v>23102.2</v>
      </c>
      <c r="H315" s="143">
        <f t="shared" si="19"/>
        <v>23102</v>
      </c>
      <c r="I315" s="143">
        <f t="shared" si="19"/>
        <v>23102</v>
      </c>
      <c r="J315" s="143">
        <f t="shared" si="19"/>
        <v>23102.1</v>
      </c>
      <c r="K315" s="175"/>
      <c r="M315" s="249"/>
    </row>
    <row r="316" spans="1:13" s="27" customFormat="1" ht="22.5" customHeight="1">
      <c r="A316" s="30" t="s">
        <v>80</v>
      </c>
      <c r="B316" s="66">
        <f t="shared" si="18"/>
        <v>282</v>
      </c>
      <c r="C316" s="44" t="s">
        <v>170</v>
      </c>
      <c r="D316" s="140">
        <v>515.6</v>
      </c>
      <c r="E316" s="137">
        <v>543.1</v>
      </c>
      <c r="F316" s="140">
        <f>G316+H316+I316+J316</f>
        <v>634</v>
      </c>
      <c r="G316" s="262">
        <v>158.5</v>
      </c>
      <c r="H316" s="262">
        <v>158.5</v>
      </c>
      <c r="I316" s="262">
        <v>158.5</v>
      </c>
      <c r="J316" s="262">
        <v>158.5</v>
      </c>
      <c r="K316" s="137"/>
      <c r="M316" s="57"/>
    </row>
    <row r="317" spans="1:13" s="27" customFormat="1" ht="22.5" customHeight="1">
      <c r="A317" s="30" t="s">
        <v>104</v>
      </c>
      <c r="B317" s="66">
        <f t="shared" si="18"/>
        <v>283</v>
      </c>
      <c r="C317" s="44" t="s">
        <v>171</v>
      </c>
      <c r="D317" s="140">
        <v>1191.8</v>
      </c>
      <c r="E317" s="137">
        <v>2047.7</v>
      </c>
      <c r="F317" s="140">
        <f aca="true" t="shared" si="20" ref="F317:F322">G317+H317+I317+J317</f>
        <v>2344.8</v>
      </c>
      <c r="G317" s="262">
        <v>586.2</v>
      </c>
      <c r="H317" s="262">
        <v>586.2</v>
      </c>
      <c r="I317" s="262">
        <v>586.2</v>
      </c>
      <c r="J317" s="262">
        <v>586.2</v>
      </c>
      <c r="K317" s="137"/>
      <c r="M317" s="57"/>
    </row>
    <row r="318" spans="1:16" s="27" customFormat="1" ht="22.5" customHeight="1">
      <c r="A318" s="29" t="s">
        <v>81</v>
      </c>
      <c r="B318" s="66">
        <f t="shared" si="18"/>
        <v>284</v>
      </c>
      <c r="C318" s="44" t="s">
        <v>172</v>
      </c>
      <c r="D318" s="141">
        <v>13684.1</v>
      </c>
      <c r="E318" s="138">
        <v>19111.6</v>
      </c>
      <c r="F318" s="140">
        <f t="shared" si="20"/>
        <v>34555.6</v>
      </c>
      <c r="G318" s="262">
        <v>8638.9</v>
      </c>
      <c r="H318" s="262">
        <v>8638.9</v>
      </c>
      <c r="I318" s="262">
        <v>8638.9</v>
      </c>
      <c r="J318" s="262">
        <v>8638.9</v>
      </c>
      <c r="K318" s="138"/>
      <c r="M318" s="57"/>
      <c r="P318" s="57"/>
    </row>
    <row r="319" spans="1:11" s="22" customFormat="1" ht="31.5" customHeight="1">
      <c r="A319" s="29" t="s">
        <v>82</v>
      </c>
      <c r="B319" s="66">
        <f t="shared" si="18"/>
        <v>285</v>
      </c>
      <c r="C319" s="44" t="s">
        <v>173</v>
      </c>
      <c r="D319" s="141">
        <v>2028.1</v>
      </c>
      <c r="E319" s="138">
        <v>3281.2</v>
      </c>
      <c r="F319" s="140">
        <f t="shared" si="20"/>
        <v>6211.6</v>
      </c>
      <c r="G319" s="262">
        <v>1552.9</v>
      </c>
      <c r="H319" s="262">
        <v>1552.9</v>
      </c>
      <c r="I319" s="262">
        <v>1552.9</v>
      </c>
      <c r="J319" s="262">
        <v>1552.9</v>
      </c>
      <c r="K319" s="138"/>
    </row>
    <row r="320" spans="1:17" s="27" customFormat="1" ht="22.5" customHeight="1">
      <c r="A320" s="29" t="s">
        <v>83</v>
      </c>
      <c r="B320" s="66">
        <f t="shared" si="18"/>
        <v>286</v>
      </c>
      <c r="C320" s="44" t="s">
        <v>174</v>
      </c>
      <c r="D320" s="141">
        <v>13588.4</v>
      </c>
      <c r="E320" s="138">
        <v>21592.6</v>
      </c>
      <c r="F320" s="140">
        <f t="shared" si="20"/>
        <v>34409.5</v>
      </c>
      <c r="G320" s="262">
        <v>8602.5</v>
      </c>
      <c r="H320" s="262">
        <v>8602.3</v>
      </c>
      <c r="I320" s="262">
        <v>8602.3</v>
      </c>
      <c r="J320" s="262">
        <v>8602.4</v>
      </c>
      <c r="K320" s="138"/>
      <c r="Q320" s="57"/>
    </row>
    <row r="321" spans="1:11" s="27" customFormat="1" ht="22.5" customHeight="1">
      <c r="A321" s="29" t="s">
        <v>84</v>
      </c>
      <c r="B321" s="66">
        <f t="shared" si="18"/>
        <v>287</v>
      </c>
      <c r="C321" s="45" t="s">
        <v>175</v>
      </c>
      <c r="D321" s="141">
        <v>3385.3</v>
      </c>
      <c r="E321" s="138">
        <v>4321.2</v>
      </c>
      <c r="F321" s="140">
        <f t="shared" si="20"/>
        <v>5892.4</v>
      </c>
      <c r="G321" s="262">
        <v>1473.1</v>
      </c>
      <c r="H321" s="262">
        <v>1473.1</v>
      </c>
      <c r="I321" s="262">
        <v>1473.1</v>
      </c>
      <c r="J321" s="262">
        <v>1473.1</v>
      </c>
      <c r="K321" s="138"/>
    </row>
    <row r="322" spans="1:11" s="27" customFormat="1" ht="22.5" customHeight="1" thickBot="1">
      <c r="A322" s="32" t="s">
        <v>85</v>
      </c>
      <c r="B322" s="66">
        <f t="shared" si="18"/>
        <v>288</v>
      </c>
      <c r="C322" s="45" t="s">
        <v>176</v>
      </c>
      <c r="D322" s="144">
        <v>3098.1</v>
      </c>
      <c r="E322" s="139">
        <v>5498.1</v>
      </c>
      <c r="F322" s="140">
        <f t="shared" si="20"/>
        <v>8360.4</v>
      </c>
      <c r="G322" s="262">
        <v>2090.1</v>
      </c>
      <c r="H322" s="262">
        <v>2090.1</v>
      </c>
      <c r="I322" s="262">
        <v>2090.1</v>
      </c>
      <c r="J322" s="262">
        <v>2090.1</v>
      </c>
      <c r="K322" s="139"/>
    </row>
    <row r="323" spans="1:13" s="27" customFormat="1" ht="36.75" customHeight="1" thickBot="1">
      <c r="A323" s="31" t="s">
        <v>192</v>
      </c>
      <c r="B323" s="66">
        <f t="shared" si="18"/>
        <v>289</v>
      </c>
      <c r="C323" s="42">
        <v>8030</v>
      </c>
      <c r="D323" s="145">
        <f>D315/D307/12</f>
        <v>7.82162056111438</v>
      </c>
      <c r="E323" s="145">
        <f>E315/E307/12</f>
        <v>9.825456389452333</v>
      </c>
      <c r="F323" s="145">
        <f>F315/F307/12</f>
        <v>15.62006423258959</v>
      </c>
      <c r="G323" s="145">
        <f>G315/G307/3</f>
        <v>15.620148749154835</v>
      </c>
      <c r="H323" s="145">
        <f>H315/H307/3</f>
        <v>15.620013522650439</v>
      </c>
      <c r="I323" s="145">
        <f>I315/I307/3</f>
        <v>15.620013522650439</v>
      </c>
      <c r="J323" s="145">
        <f>J315/J307/3</f>
        <v>15.620081135902636</v>
      </c>
      <c r="K323" s="153"/>
      <c r="M323" s="57"/>
    </row>
    <row r="324" spans="1:13" s="27" customFormat="1" ht="22.5" customHeight="1">
      <c r="A324" s="30" t="s">
        <v>80</v>
      </c>
      <c r="B324" s="66">
        <f t="shared" si="18"/>
        <v>290</v>
      </c>
      <c r="C324" s="44" t="s">
        <v>177</v>
      </c>
      <c r="D324" s="140">
        <f>D316/12</f>
        <v>42.96666666666667</v>
      </c>
      <c r="E324" s="140">
        <f>E316/12</f>
        <v>45.25833333333333</v>
      </c>
      <c r="F324" s="140">
        <f>F316/12</f>
        <v>52.833333333333336</v>
      </c>
      <c r="G324" s="140">
        <f>G316/3</f>
        <v>52.833333333333336</v>
      </c>
      <c r="H324" s="140">
        <f>H316/3</f>
        <v>52.833333333333336</v>
      </c>
      <c r="I324" s="140">
        <f>I316/3</f>
        <v>52.833333333333336</v>
      </c>
      <c r="J324" s="140">
        <f>J316/3</f>
        <v>52.833333333333336</v>
      </c>
      <c r="K324" s="137"/>
      <c r="M324" s="196"/>
    </row>
    <row r="325" spans="1:13" s="27" customFormat="1" ht="22.5" customHeight="1">
      <c r="A325" s="30" t="s">
        <v>104</v>
      </c>
      <c r="B325" s="66">
        <f t="shared" si="18"/>
        <v>291</v>
      </c>
      <c r="C325" s="44" t="s">
        <v>178</v>
      </c>
      <c r="D325" s="140">
        <f>D317/D309/12</f>
        <v>33.105555555555554</v>
      </c>
      <c r="E325" s="140">
        <f>E317/E309/12</f>
        <v>42.66041666666667</v>
      </c>
      <c r="F325" s="140">
        <f>F317/F309/12</f>
        <v>48.85</v>
      </c>
      <c r="G325" s="140">
        <f>G317/3/G309</f>
        <v>48.85</v>
      </c>
      <c r="H325" s="140">
        <f>H317/3/H309</f>
        <v>48.85</v>
      </c>
      <c r="I325" s="140">
        <f>I317/3/I309</f>
        <v>48.85</v>
      </c>
      <c r="J325" s="140">
        <f>J317/3/J309</f>
        <v>48.85</v>
      </c>
      <c r="K325" s="137"/>
      <c r="M325" s="196"/>
    </row>
    <row r="326" spans="1:13" s="27" customFormat="1" ht="22.5" customHeight="1">
      <c r="A326" s="29" t="s">
        <v>81</v>
      </c>
      <c r="B326" s="66">
        <f t="shared" si="18"/>
        <v>292</v>
      </c>
      <c r="C326" s="44" t="s">
        <v>179</v>
      </c>
      <c r="D326" s="140">
        <f aca="true" t="shared" si="21" ref="D326:F330">D318/D310/12</f>
        <v>9.502847222222222</v>
      </c>
      <c r="E326" s="140">
        <f>E318/E310/12</f>
        <v>12.491241830065357</v>
      </c>
      <c r="F326" s="140">
        <f>F318/F310/12</f>
        <v>22.585359477124182</v>
      </c>
      <c r="G326" s="140">
        <f aca="true" t="shared" si="22" ref="G326:J330">G318/3/G310</f>
        <v>22.585359477124182</v>
      </c>
      <c r="H326" s="140">
        <f t="shared" si="22"/>
        <v>22.585359477124182</v>
      </c>
      <c r="I326" s="140">
        <f t="shared" si="22"/>
        <v>22.585359477124182</v>
      </c>
      <c r="J326" s="140">
        <f t="shared" si="22"/>
        <v>22.585359477124182</v>
      </c>
      <c r="K326" s="138"/>
      <c r="M326" s="196"/>
    </row>
    <row r="327" spans="1:13" s="22" customFormat="1" ht="22.5" customHeight="1">
      <c r="A327" s="29" t="s">
        <v>82</v>
      </c>
      <c r="B327" s="66">
        <f t="shared" si="18"/>
        <v>293</v>
      </c>
      <c r="C327" s="44" t="s">
        <v>180</v>
      </c>
      <c r="D327" s="140">
        <f>D319/D311/12</f>
        <v>10.563020833333333</v>
      </c>
      <c r="E327" s="140">
        <f>E319/E311/12</f>
        <v>11.393055555555556</v>
      </c>
      <c r="F327" s="140">
        <f t="shared" si="21"/>
        <v>21.568055555555556</v>
      </c>
      <c r="G327" s="140">
        <f t="shared" si="22"/>
        <v>21.568055555555556</v>
      </c>
      <c r="H327" s="140">
        <f t="shared" si="22"/>
        <v>21.568055555555556</v>
      </c>
      <c r="I327" s="140">
        <f t="shared" si="22"/>
        <v>21.568055555555556</v>
      </c>
      <c r="J327" s="140">
        <f t="shared" si="22"/>
        <v>21.568055555555556</v>
      </c>
      <c r="K327" s="138"/>
      <c r="M327" s="196"/>
    </row>
    <row r="328" spans="1:13" s="27" customFormat="1" ht="22.5" customHeight="1">
      <c r="A328" s="29" t="s">
        <v>83</v>
      </c>
      <c r="B328" s="66">
        <f t="shared" si="18"/>
        <v>294</v>
      </c>
      <c r="C328" s="44" t="s">
        <v>181</v>
      </c>
      <c r="D328" s="140">
        <f t="shared" si="21"/>
        <v>6.154166666666666</v>
      </c>
      <c r="E328" s="140">
        <f t="shared" si="21"/>
        <v>8.408333333333333</v>
      </c>
      <c r="F328" s="140">
        <f t="shared" si="21"/>
        <v>13.39933800623053</v>
      </c>
      <c r="G328" s="140">
        <f t="shared" si="22"/>
        <v>13.399532710280374</v>
      </c>
      <c r="H328" s="140">
        <f t="shared" si="22"/>
        <v>13.399221183800622</v>
      </c>
      <c r="I328" s="140">
        <f t="shared" si="22"/>
        <v>13.399221183800622</v>
      </c>
      <c r="J328" s="140">
        <f t="shared" si="22"/>
        <v>13.399376947040498</v>
      </c>
      <c r="K328" s="138"/>
      <c r="M328" s="196"/>
    </row>
    <row r="329" spans="1:13" s="27" customFormat="1" ht="22.5" customHeight="1">
      <c r="A329" s="29" t="s">
        <v>84</v>
      </c>
      <c r="B329" s="66">
        <f t="shared" si="18"/>
        <v>295</v>
      </c>
      <c r="C329" s="45" t="s">
        <v>182</v>
      </c>
      <c r="D329" s="140">
        <f t="shared" si="21"/>
        <v>5.224228395061728</v>
      </c>
      <c r="E329" s="140">
        <f>E321/E313/12</f>
        <v>6.208620689655173</v>
      </c>
      <c r="F329" s="140">
        <f t="shared" si="21"/>
        <v>8.466091954022987</v>
      </c>
      <c r="G329" s="140">
        <f t="shared" si="22"/>
        <v>8.466091954022987</v>
      </c>
      <c r="H329" s="140">
        <f t="shared" si="22"/>
        <v>8.466091954022987</v>
      </c>
      <c r="I329" s="140">
        <f t="shared" si="22"/>
        <v>8.466091954022987</v>
      </c>
      <c r="J329" s="140">
        <f t="shared" si="22"/>
        <v>8.466091954022987</v>
      </c>
      <c r="K329" s="138"/>
      <c r="M329" s="196"/>
    </row>
    <row r="330" spans="1:13" s="101" customFormat="1" ht="28.5" customHeight="1" thickBot="1">
      <c r="A330" s="32" t="s">
        <v>85</v>
      </c>
      <c r="B330" s="66">
        <f t="shared" si="18"/>
        <v>296</v>
      </c>
      <c r="C330" s="45" t="s">
        <v>183</v>
      </c>
      <c r="D330" s="140">
        <f t="shared" si="21"/>
        <v>5.522459893048128</v>
      </c>
      <c r="E330" s="140">
        <f>E322/E314/12</f>
        <v>7.103488372093024</v>
      </c>
      <c r="F330" s="140">
        <f>F322/F314/12</f>
        <v>10.8015503875969</v>
      </c>
      <c r="G330" s="140">
        <f t="shared" si="22"/>
        <v>10.801550387596897</v>
      </c>
      <c r="H330" s="140">
        <f t="shared" si="22"/>
        <v>10.801550387596897</v>
      </c>
      <c r="I330" s="140">
        <f t="shared" si="22"/>
        <v>10.801550387596897</v>
      </c>
      <c r="J330" s="140">
        <f t="shared" si="22"/>
        <v>10.801550387596897</v>
      </c>
      <c r="K330" s="168"/>
      <c r="M330" s="196"/>
    </row>
    <row r="331" spans="1:11" s="27" customFormat="1" ht="22.5" customHeight="1" thickBot="1">
      <c r="A331" s="31" t="s">
        <v>87</v>
      </c>
      <c r="B331" s="66">
        <f t="shared" si="18"/>
        <v>297</v>
      </c>
      <c r="C331" s="42">
        <v>8040</v>
      </c>
      <c r="D331" s="145"/>
      <c r="E331" s="143"/>
      <c r="F331" s="163">
        <f aca="true" t="shared" si="23" ref="F331:F338">G331+H331+I331+J331</f>
        <v>0</v>
      </c>
      <c r="G331" s="143"/>
      <c r="H331" s="145"/>
      <c r="I331" s="143"/>
      <c r="J331" s="145"/>
      <c r="K331" s="153"/>
    </row>
    <row r="332" spans="1:11" s="27" customFormat="1" ht="22.5" customHeight="1">
      <c r="A332" s="30" t="s">
        <v>80</v>
      </c>
      <c r="B332" s="66">
        <f t="shared" si="18"/>
        <v>298</v>
      </c>
      <c r="C332" s="44" t="s">
        <v>184</v>
      </c>
      <c r="D332" s="140"/>
      <c r="E332" s="137"/>
      <c r="F332" s="160">
        <f t="shared" si="23"/>
        <v>0</v>
      </c>
      <c r="G332" s="176"/>
      <c r="H332" s="140"/>
      <c r="I332" s="177"/>
      <c r="J332" s="140"/>
      <c r="K332" s="137"/>
    </row>
    <row r="333" spans="1:11" s="27" customFormat="1" ht="22.5" customHeight="1">
      <c r="A333" s="29" t="s">
        <v>104</v>
      </c>
      <c r="B333" s="66">
        <f t="shared" si="18"/>
        <v>299</v>
      </c>
      <c r="C333" s="44" t="s">
        <v>185</v>
      </c>
      <c r="D333" s="141"/>
      <c r="E333" s="138"/>
      <c r="F333" s="161">
        <f t="shared" si="23"/>
        <v>0</v>
      </c>
      <c r="G333" s="178"/>
      <c r="H333" s="141"/>
      <c r="I333" s="179"/>
      <c r="J333" s="141"/>
      <c r="K333" s="138"/>
    </row>
    <row r="334" spans="1:11" s="27" customFormat="1" ht="22.5" customHeight="1">
      <c r="A334" s="29" t="s">
        <v>81</v>
      </c>
      <c r="B334" s="66">
        <f t="shared" si="18"/>
        <v>300</v>
      </c>
      <c r="C334" s="44" t="s">
        <v>186</v>
      </c>
      <c r="D334" s="141"/>
      <c r="E334" s="138"/>
      <c r="F334" s="161">
        <f t="shared" si="23"/>
        <v>0</v>
      </c>
      <c r="G334" s="178"/>
      <c r="H334" s="141"/>
      <c r="I334" s="179"/>
      <c r="J334" s="141"/>
      <c r="K334" s="138"/>
    </row>
    <row r="335" spans="1:11" s="22" customFormat="1" ht="22.5" customHeight="1">
      <c r="A335" s="29" t="s">
        <v>82</v>
      </c>
      <c r="B335" s="66">
        <f t="shared" si="18"/>
        <v>301</v>
      </c>
      <c r="C335" s="44" t="s">
        <v>187</v>
      </c>
      <c r="D335" s="141"/>
      <c r="E335" s="138"/>
      <c r="F335" s="161">
        <f t="shared" si="23"/>
        <v>0</v>
      </c>
      <c r="G335" s="178"/>
      <c r="H335" s="141"/>
      <c r="I335" s="179"/>
      <c r="J335" s="141"/>
      <c r="K335" s="138"/>
    </row>
    <row r="336" spans="1:11" s="27" customFormat="1" ht="22.5" customHeight="1">
      <c r="A336" s="29" t="s">
        <v>83</v>
      </c>
      <c r="B336" s="66">
        <f t="shared" si="18"/>
        <v>302</v>
      </c>
      <c r="C336" s="44" t="s">
        <v>188</v>
      </c>
      <c r="D336" s="141"/>
      <c r="E336" s="138"/>
      <c r="F336" s="161">
        <f t="shared" si="23"/>
        <v>0</v>
      </c>
      <c r="G336" s="178"/>
      <c r="H336" s="141"/>
      <c r="I336" s="179"/>
      <c r="J336" s="141"/>
      <c r="K336" s="138"/>
    </row>
    <row r="337" spans="1:11" s="27" customFormat="1" ht="22.5" customHeight="1">
      <c r="A337" s="29" t="s">
        <v>84</v>
      </c>
      <c r="B337" s="66">
        <f t="shared" si="18"/>
        <v>303</v>
      </c>
      <c r="C337" s="45" t="s">
        <v>189</v>
      </c>
      <c r="D337" s="141"/>
      <c r="E337" s="138"/>
      <c r="F337" s="161">
        <f t="shared" si="23"/>
        <v>0</v>
      </c>
      <c r="G337" s="178"/>
      <c r="H337" s="141"/>
      <c r="I337" s="179"/>
      <c r="J337" s="141"/>
      <c r="K337" s="138"/>
    </row>
    <row r="338" spans="1:11" s="27" customFormat="1" ht="22.5" customHeight="1" thickBot="1">
      <c r="A338" s="48" t="s">
        <v>85</v>
      </c>
      <c r="B338" s="66">
        <f t="shared" si="18"/>
        <v>304</v>
      </c>
      <c r="C338" s="219" t="s">
        <v>190</v>
      </c>
      <c r="D338" s="142"/>
      <c r="E338" s="180"/>
      <c r="F338" s="162">
        <f t="shared" si="23"/>
        <v>0</v>
      </c>
      <c r="G338" s="181"/>
      <c r="H338" s="142"/>
      <c r="I338" s="182"/>
      <c r="J338" s="142"/>
      <c r="K338" s="180"/>
    </row>
    <row r="339" spans="1:11" s="22" customFormat="1" ht="38.25" customHeight="1">
      <c r="A339" s="46" t="s">
        <v>286</v>
      </c>
      <c r="B339" s="108"/>
      <c r="C339" s="47"/>
      <c r="D339" s="294"/>
      <c r="E339" s="294"/>
      <c r="F339" s="294"/>
      <c r="G339" s="216"/>
      <c r="H339" s="295" t="s">
        <v>288</v>
      </c>
      <c r="I339" s="295"/>
      <c r="J339" s="295"/>
      <c r="K339" s="110"/>
    </row>
    <row r="340" spans="1:10" ht="31.5" customHeight="1">
      <c r="A340" s="46" t="s">
        <v>287</v>
      </c>
      <c r="B340" s="108"/>
      <c r="C340" s="47"/>
      <c r="D340" s="220"/>
      <c r="E340" s="238"/>
      <c r="F340" s="220"/>
      <c r="G340" s="220"/>
      <c r="H340" s="296" t="s">
        <v>289</v>
      </c>
      <c r="I340" s="297"/>
      <c r="J340" s="297"/>
    </row>
    <row r="341" spans="1:10" ht="21.75" customHeight="1">
      <c r="A341" s="5"/>
      <c r="B341" s="81"/>
      <c r="D341" s="183"/>
      <c r="E341" s="183"/>
      <c r="F341" s="183"/>
      <c r="G341" s="183"/>
      <c r="H341" s="183"/>
      <c r="I341" s="183"/>
      <c r="J341" s="7"/>
    </row>
    <row r="342" spans="1:17" s="4" customFormat="1" ht="18.75" customHeight="1">
      <c r="A342" s="5"/>
      <c r="B342" s="81"/>
      <c r="D342" s="183"/>
      <c r="E342" s="183"/>
      <c r="F342" s="183"/>
      <c r="G342" s="183"/>
      <c r="H342" s="290"/>
      <c r="I342" s="291"/>
      <c r="J342" s="7"/>
      <c r="L342" s="20"/>
      <c r="M342" s="20"/>
      <c r="N342" s="20"/>
      <c r="O342" s="20"/>
      <c r="P342" s="20"/>
      <c r="Q342" s="20"/>
    </row>
    <row r="343" spans="1:17" s="4" customFormat="1" ht="30">
      <c r="A343" s="5"/>
      <c r="B343" s="81"/>
      <c r="D343" s="183"/>
      <c r="E343" s="183"/>
      <c r="F343" s="183"/>
      <c r="G343" s="183"/>
      <c r="H343" s="184"/>
      <c r="I343" s="184"/>
      <c r="J343" s="7"/>
      <c r="L343" s="20"/>
      <c r="M343" s="20"/>
      <c r="N343" s="20"/>
      <c r="O343" s="20"/>
      <c r="P343" s="20"/>
      <c r="Q343" s="20"/>
    </row>
    <row r="344" spans="1:17" s="4" customFormat="1" ht="30">
      <c r="A344" s="5"/>
      <c r="B344" s="81"/>
      <c r="D344" s="183"/>
      <c r="E344" s="183"/>
      <c r="F344" s="183"/>
      <c r="G344" s="183"/>
      <c r="H344" s="183"/>
      <c r="I344" s="183"/>
      <c r="J344" s="7"/>
      <c r="L344" s="20"/>
      <c r="M344" s="20"/>
      <c r="N344" s="20"/>
      <c r="O344" s="20"/>
      <c r="P344" s="20"/>
      <c r="Q344" s="20"/>
    </row>
    <row r="345" spans="1:17" s="4" customFormat="1" ht="30">
      <c r="A345" s="5"/>
      <c r="B345" s="81"/>
      <c r="D345" s="183"/>
      <c r="E345" s="183"/>
      <c r="F345" s="183"/>
      <c r="G345" s="183"/>
      <c r="H345" s="183"/>
      <c r="I345" s="183"/>
      <c r="J345" s="7"/>
      <c r="L345" s="20"/>
      <c r="M345" s="20"/>
      <c r="N345" s="20"/>
      <c r="O345" s="20"/>
      <c r="P345" s="20"/>
      <c r="Q345" s="20"/>
    </row>
    <row r="346" spans="1:17" s="4" customFormat="1" ht="30">
      <c r="A346" s="5"/>
      <c r="B346" s="81"/>
      <c r="D346" s="183"/>
      <c r="E346" s="183"/>
      <c r="F346" s="183"/>
      <c r="G346" s="183"/>
      <c r="H346" s="183"/>
      <c r="I346" s="183"/>
      <c r="J346" s="7"/>
      <c r="L346" s="20"/>
      <c r="M346" s="20"/>
      <c r="N346" s="20"/>
      <c r="O346" s="20"/>
      <c r="P346" s="20"/>
      <c r="Q346" s="20"/>
    </row>
    <row r="347" spans="1:17" s="4" customFormat="1" ht="30">
      <c r="A347" s="5"/>
      <c r="B347" s="81"/>
      <c r="D347" s="183"/>
      <c r="E347" s="183"/>
      <c r="F347" s="183"/>
      <c r="G347" s="183"/>
      <c r="H347" s="183"/>
      <c r="I347" s="183"/>
      <c r="J347" s="7"/>
      <c r="L347" s="20"/>
      <c r="M347" s="20"/>
      <c r="N347" s="20"/>
      <c r="O347" s="20"/>
      <c r="P347" s="20"/>
      <c r="Q347" s="20"/>
    </row>
    <row r="348" spans="1:17" s="4" customFormat="1" ht="30">
      <c r="A348" s="5"/>
      <c r="B348" s="81"/>
      <c r="D348" s="183"/>
      <c r="E348" s="183"/>
      <c r="F348" s="183"/>
      <c r="G348" s="183"/>
      <c r="H348" s="183"/>
      <c r="I348" s="183"/>
      <c r="J348" s="7"/>
      <c r="L348" s="20"/>
      <c r="M348" s="20"/>
      <c r="N348" s="20"/>
      <c r="O348" s="20"/>
      <c r="P348" s="20"/>
      <c r="Q348" s="20"/>
    </row>
    <row r="349" spans="1:17" s="4" customFormat="1" ht="30">
      <c r="A349" s="5"/>
      <c r="B349" s="81"/>
      <c r="D349" s="183"/>
      <c r="E349" s="183"/>
      <c r="F349" s="183"/>
      <c r="G349" s="183"/>
      <c r="H349" s="183"/>
      <c r="I349" s="183"/>
      <c r="J349" s="7"/>
      <c r="L349" s="20"/>
      <c r="M349" s="20"/>
      <c r="N349" s="20"/>
      <c r="O349" s="20"/>
      <c r="P349" s="20"/>
      <c r="Q349" s="20"/>
    </row>
    <row r="350" spans="1:17" s="4" customFormat="1" ht="30">
      <c r="A350" s="5"/>
      <c r="B350" s="81"/>
      <c r="D350" s="183"/>
      <c r="E350" s="183"/>
      <c r="F350" s="183"/>
      <c r="G350" s="183"/>
      <c r="H350" s="183"/>
      <c r="I350" s="183"/>
      <c r="J350" s="7"/>
      <c r="L350" s="20"/>
      <c r="M350" s="20"/>
      <c r="N350" s="20"/>
      <c r="O350" s="20"/>
      <c r="P350" s="20"/>
      <c r="Q350" s="20"/>
    </row>
    <row r="351" spans="1:17" s="4" customFormat="1" ht="30">
      <c r="A351" s="5"/>
      <c r="B351" s="81"/>
      <c r="D351" s="183"/>
      <c r="E351" s="183"/>
      <c r="F351" s="183"/>
      <c r="G351" s="183"/>
      <c r="H351" s="183"/>
      <c r="I351" s="183"/>
      <c r="J351" s="7"/>
      <c r="L351" s="20"/>
      <c r="M351" s="20"/>
      <c r="N351" s="20"/>
      <c r="O351" s="20"/>
      <c r="P351" s="20"/>
      <c r="Q351" s="20"/>
    </row>
    <row r="352" spans="1:17" s="4" customFormat="1" ht="30">
      <c r="A352" s="5"/>
      <c r="B352" s="81"/>
      <c r="D352" s="183"/>
      <c r="E352" s="183"/>
      <c r="F352" s="183"/>
      <c r="G352" s="183"/>
      <c r="H352" s="183"/>
      <c r="I352" s="183"/>
      <c r="J352" s="7"/>
      <c r="L352" s="20"/>
      <c r="M352" s="20"/>
      <c r="N352" s="20"/>
      <c r="O352" s="20"/>
      <c r="P352" s="20"/>
      <c r="Q352" s="20"/>
    </row>
    <row r="353" spans="1:17" s="4" customFormat="1" ht="30">
      <c r="A353" s="5"/>
      <c r="B353" s="81"/>
      <c r="D353" s="183"/>
      <c r="E353" s="183"/>
      <c r="F353" s="183"/>
      <c r="G353" s="183"/>
      <c r="H353" s="183"/>
      <c r="I353" s="183"/>
      <c r="J353" s="7"/>
      <c r="L353" s="20"/>
      <c r="M353" s="20"/>
      <c r="N353" s="20"/>
      <c r="O353" s="20"/>
      <c r="P353" s="20"/>
      <c r="Q353" s="20"/>
    </row>
    <row r="354" spans="1:17" s="4" customFormat="1" ht="30">
      <c r="A354" s="5"/>
      <c r="B354" s="81"/>
      <c r="D354" s="183"/>
      <c r="E354" s="183"/>
      <c r="F354" s="183"/>
      <c r="G354" s="183"/>
      <c r="H354" s="183"/>
      <c r="I354" s="183"/>
      <c r="J354" s="7"/>
      <c r="L354" s="20"/>
      <c r="M354" s="20"/>
      <c r="N354" s="20"/>
      <c r="O354" s="20"/>
      <c r="P354" s="20"/>
      <c r="Q354" s="20"/>
    </row>
    <row r="355" spans="1:17" s="4" customFormat="1" ht="30">
      <c r="A355" s="5"/>
      <c r="B355" s="81"/>
      <c r="D355" s="183"/>
      <c r="E355" s="183"/>
      <c r="F355" s="183"/>
      <c r="G355" s="183"/>
      <c r="H355" s="183"/>
      <c r="I355" s="183"/>
      <c r="J355" s="7"/>
      <c r="L355" s="20"/>
      <c r="M355" s="20"/>
      <c r="N355" s="20"/>
      <c r="O355" s="20"/>
      <c r="P355" s="20"/>
      <c r="Q355" s="20"/>
    </row>
    <row r="356" spans="1:17" s="4" customFormat="1" ht="30">
      <c r="A356" s="5"/>
      <c r="B356" s="81"/>
      <c r="D356" s="183"/>
      <c r="E356" s="183"/>
      <c r="F356" s="183"/>
      <c r="G356" s="183"/>
      <c r="H356" s="183"/>
      <c r="I356" s="183"/>
      <c r="J356" s="7"/>
      <c r="L356" s="20"/>
      <c r="M356" s="20"/>
      <c r="N356" s="20"/>
      <c r="O356" s="20"/>
      <c r="P356" s="20"/>
      <c r="Q356" s="20"/>
    </row>
    <row r="357" spans="1:17" s="4" customFormat="1" ht="30">
      <c r="A357" s="5"/>
      <c r="B357" s="81"/>
      <c r="D357" s="183"/>
      <c r="E357" s="183"/>
      <c r="F357" s="183"/>
      <c r="G357" s="183"/>
      <c r="H357" s="183"/>
      <c r="I357" s="183"/>
      <c r="J357" s="7"/>
      <c r="L357" s="20"/>
      <c r="M357" s="20"/>
      <c r="N357" s="20"/>
      <c r="O357" s="20"/>
      <c r="P357" s="20"/>
      <c r="Q357" s="20"/>
    </row>
    <row r="358" spans="1:17" s="4" customFormat="1" ht="30">
      <c r="A358" s="5"/>
      <c r="B358" s="81"/>
      <c r="D358" s="183"/>
      <c r="E358" s="183"/>
      <c r="F358" s="183"/>
      <c r="G358" s="183"/>
      <c r="H358" s="183"/>
      <c r="I358" s="183"/>
      <c r="J358" s="7"/>
      <c r="L358" s="20"/>
      <c r="M358" s="20"/>
      <c r="N358" s="20"/>
      <c r="O358" s="20"/>
      <c r="P358" s="20"/>
      <c r="Q358" s="20"/>
    </row>
    <row r="359" spans="1:17" s="4" customFormat="1" ht="30">
      <c r="A359" s="5"/>
      <c r="B359" s="81"/>
      <c r="D359" s="183"/>
      <c r="E359" s="183"/>
      <c r="F359" s="183"/>
      <c r="G359" s="183"/>
      <c r="H359" s="183"/>
      <c r="I359" s="183"/>
      <c r="J359" s="7"/>
      <c r="L359" s="20"/>
      <c r="M359" s="20"/>
      <c r="N359" s="20"/>
      <c r="O359" s="20"/>
      <c r="P359" s="20"/>
      <c r="Q359" s="20"/>
    </row>
    <row r="360" spans="1:17" s="4" customFormat="1" ht="30">
      <c r="A360" s="5"/>
      <c r="B360" s="81"/>
      <c r="D360" s="183"/>
      <c r="E360" s="183"/>
      <c r="F360" s="183"/>
      <c r="G360" s="183"/>
      <c r="H360" s="183"/>
      <c r="I360" s="183"/>
      <c r="J360" s="7"/>
      <c r="L360" s="20"/>
      <c r="M360" s="20"/>
      <c r="N360" s="20"/>
      <c r="O360" s="20"/>
      <c r="P360" s="20"/>
      <c r="Q360" s="20"/>
    </row>
    <row r="361" spans="1:17" s="4" customFormat="1" ht="30">
      <c r="A361" s="5"/>
      <c r="B361" s="81"/>
      <c r="D361" s="183"/>
      <c r="E361" s="183"/>
      <c r="F361" s="183"/>
      <c r="G361" s="183"/>
      <c r="H361" s="183"/>
      <c r="I361" s="183"/>
      <c r="J361" s="7"/>
      <c r="L361" s="20"/>
      <c r="M361" s="20"/>
      <c r="N361" s="20"/>
      <c r="O361" s="20"/>
      <c r="P361" s="20"/>
      <c r="Q361" s="20"/>
    </row>
    <row r="362" spans="1:17" s="4" customFormat="1" ht="30">
      <c r="A362" s="5"/>
      <c r="B362" s="81"/>
      <c r="D362" s="183"/>
      <c r="E362" s="183"/>
      <c r="F362" s="183"/>
      <c r="G362" s="183"/>
      <c r="H362" s="183"/>
      <c r="I362" s="183"/>
      <c r="J362" s="7"/>
      <c r="L362" s="20"/>
      <c r="M362" s="20"/>
      <c r="N362" s="20"/>
      <c r="O362" s="20"/>
      <c r="P362" s="20"/>
      <c r="Q362" s="20"/>
    </row>
    <row r="363" spans="1:17" s="4" customFormat="1" ht="30">
      <c r="A363" s="5"/>
      <c r="B363" s="81"/>
      <c r="D363" s="183"/>
      <c r="E363" s="183"/>
      <c r="F363" s="183"/>
      <c r="G363" s="183"/>
      <c r="H363" s="183"/>
      <c r="I363" s="183"/>
      <c r="J363" s="7"/>
      <c r="L363" s="20"/>
      <c r="M363" s="20"/>
      <c r="N363" s="20"/>
      <c r="O363" s="20"/>
      <c r="P363" s="20"/>
      <c r="Q363" s="20"/>
    </row>
    <row r="364" spans="1:17" s="4" customFormat="1" ht="30">
      <c r="A364" s="5"/>
      <c r="B364" s="81"/>
      <c r="D364" s="183"/>
      <c r="E364" s="183"/>
      <c r="F364" s="183"/>
      <c r="G364" s="183"/>
      <c r="H364" s="183"/>
      <c r="I364" s="183"/>
      <c r="J364" s="7"/>
      <c r="L364" s="20"/>
      <c r="M364" s="20"/>
      <c r="N364" s="20"/>
      <c r="O364" s="20"/>
      <c r="P364" s="20"/>
      <c r="Q364" s="20"/>
    </row>
    <row r="365" spans="1:17" s="4" customFormat="1" ht="30">
      <c r="A365" s="5"/>
      <c r="B365" s="81"/>
      <c r="D365" s="183"/>
      <c r="E365" s="183"/>
      <c r="F365" s="183"/>
      <c r="G365" s="183"/>
      <c r="H365" s="183"/>
      <c r="I365" s="183"/>
      <c r="J365" s="7"/>
      <c r="L365" s="20"/>
      <c r="M365" s="20"/>
      <c r="N365" s="20"/>
      <c r="O365" s="20"/>
      <c r="P365" s="20"/>
      <c r="Q365" s="20"/>
    </row>
    <row r="366" spans="1:17" s="4" customFormat="1" ht="30">
      <c r="A366" s="5"/>
      <c r="B366" s="81"/>
      <c r="D366" s="183"/>
      <c r="E366" s="183"/>
      <c r="F366" s="183"/>
      <c r="G366" s="183"/>
      <c r="H366" s="183"/>
      <c r="I366" s="183"/>
      <c r="J366" s="7"/>
      <c r="L366" s="20"/>
      <c r="M366" s="20"/>
      <c r="N366" s="20"/>
      <c r="O366" s="20"/>
      <c r="P366" s="20"/>
      <c r="Q366" s="20"/>
    </row>
    <row r="367" spans="1:17" s="4" customFormat="1" ht="30">
      <c r="A367" s="5"/>
      <c r="B367" s="81"/>
      <c r="D367" s="183"/>
      <c r="E367" s="183"/>
      <c r="F367" s="183"/>
      <c r="G367" s="183"/>
      <c r="H367" s="183"/>
      <c r="I367" s="183"/>
      <c r="J367" s="7"/>
      <c r="L367" s="20"/>
      <c r="M367" s="20"/>
      <c r="N367" s="20"/>
      <c r="O367" s="20"/>
      <c r="P367" s="20"/>
      <c r="Q367" s="20"/>
    </row>
    <row r="368" spans="1:17" s="4" customFormat="1" ht="30">
      <c r="A368" s="5"/>
      <c r="B368" s="81"/>
      <c r="D368" s="183"/>
      <c r="E368" s="183"/>
      <c r="F368" s="183"/>
      <c r="G368" s="183"/>
      <c r="H368" s="183"/>
      <c r="I368" s="183"/>
      <c r="J368" s="7"/>
      <c r="L368" s="20"/>
      <c r="M368" s="20"/>
      <c r="N368" s="20"/>
      <c r="O368" s="20"/>
      <c r="P368" s="20"/>
      <c r="Q368" s="20"/>
    </row>
    <row r="369" spans="1:17" s="4" customFormat="1" ht="30">
      <c r="A369" s="5"/>
      <c r="B369" s="81"/>
      <c r="D369" s="183"/>
      <c r="E369" s="183"/>
      <c r="F369" s="183"/>
      <c r="G369" s="183"/>
      <c r="H369" s="183"/>
      <c r="I369" s="183"/>
      <c r="J369" s="7"/>
      <c r="L369" s="20"/>
      <c r="M369" s="20"/>
      <c r="N369" s="20"/>
      <c r="O369" s="20"/>
      <c r="P369" s="20"/>
      <c r="Q369" s="20"/>
    </row>
    <row r="370" spans="1:17" s="4" customFormat="1" ht="30">
      <c r="A370" s="5"/>
      <c r="B370" s="81"/>
      <c r="D370" s="183"/>
      <c r="E370" s="183"/>
      <c r="F370" s="183"/>
      <c r="G370" s="183"/>
      <c r="H370" s="183"/>
      <c r="I370" s="183"/>
      <c r="J370" s="7"/>
      <c r="L370" s="20"/>
      <c r="M370" s="20"/>
      <c r="N370" s="20"/>
      <c r="O370" s="20"/>
      <c r="P370" s="20"/>
      <c r="Q370" s="20"/>
    </row>
    <row r="371" spans="1:17" s="4" customFormat="1" ht="30">
      <c r="A371" s="5"/>
      <c r="B371" s="81"/>
      <c r="D371" s="183"/>
      <c r="E371" s="183"/>
      <c r="F371" s="183"/>
      <c r="G371" s="183"/>
      <c r="H371" s="183"/>
      <c r="I371" s="183"/>
      <c r="J371" s="7"/>
      <c r="L371" s="20"/>
      <c r="M371" s="20"/>
      <c r="N371" s="20"/>
      <c r="O371" s="20"/>
      <c r="P371" s="20"/>
      <c r="Q371" s="20"/>
    </row>
    <row r="372" spans="1:17" s="4" customFormat="1" ht="30">
      <c r="A372" s="5"/>
      <c r="B372" s="81"/>
      <c r="D372" s="183"/>
      <c r="E372" s="183"/>
      <c r="F372" s="183"/>
      <c r="G372" s="183"/>
      <c r="H372" s="183"/>
      <c r="I372" s="183"/>
      <c r="J372" s="7"/>
      <c r="L372" s="20"/>
      <c r="M372" s="20"/>
      <c r="N372" s="20"/>
      <c r="O372" s="20"/>
      <c r="P372" s="20"/>
      <c r="Q372" s="20"/>
    </row>
    <row r="373" spans="1:17" s="4" customFormat="1" ht="30">
      <c r="A373" s="5"/>
      <c r="B373" s="81"/>
      <c r="D373" s="183"/>
      <c r="E373" s="183"/>
      <c r="F373" s="183"/>
      <c r="G373" s="183"/>
      <c r="H373" s="183"/>
      <c r="I373" s="183"/>
      <c r="J373" s="7"/>
      <c r="L373" s="20"/>
      <c r="M373" s="20"/>
      <c r="N373" s="20"/>
      <c r="O373" s="20"/>
      <c r="P373" s="20"/>
      <c r="Q373" s="20"/>
    </row>
    <row r="374" spans="1:17" s="4" customFormat="1" ht="30">
      <c r="A374" s="5"/>
      <c r="B374" s="81"/>
      <c r="D374" s="183"/>
      <c r="E374" s="183"/>
      <c r="F374" s="183"/>
      <c r="G374" s="183"/>
      <c r="H374" s="183"/>
      <c r="I374" s="183"/>
      <c r="J374" s="7"/>
      <c r="L374" s="20"/>
      <c r="M374" s="20"/>
      <c r="N374" s="20"/>
      <c r="O374" s="20"/>
      <c r="P374" s="20"/>
      <c r="Q374" s="20"/>
    </row>
    <row r="375" spans="1:17" s="4" customFormat="1" ht="30">
      <c r="A375" s="5"/>
      <c r="B375" s="81"/>
      <c r="D375" s="183"/>
      <c r="E375" s="183"/>
      <c r="F375" s="183"/>
      <c r="G375" s="183"/>
      <c r="H375" s="183"/>
      <c r="I375" s="183"/>
      <c r="J375" s="7"/>
      <c r="L375" s="20"/>
      <c r="M375" s="20"/>
      <c r="N375" s="20"/>
      <c r="O375" s="20"/>
      <c r="P375" s="20"/>
      <c r="Q375" s="20"/>
    </row>
    <row r="376" spans="1:17" s="4" customFormat="1" ht="30">
      <c r="A376" s="5"/>
      <c r="B376" s="81"/>
      <c r="D376" s="183"/>
      <c r="E376" s="183"/>
      <c r="F376" s="183"/>
      <c r="G376" s="183"/>
      <c r="H376" s="183"/>
      <c r="I376" s="183"/>
      <c r="J376" s="7"/>
      <c r="L376" s="20"/>
      <c r="M376" s="20"/>
      <c r="N376" s="20"/>
      <c r="O376" s="20"/>
      <c r="P376" s="20"/>
      <c r="Q376" s="20"/>
    </row>
    <row r="377" spans="1:17" s="4" customFormat="1" ht="30">
      <c r="A377" s="5"/>
      <c r="B377" s="81"/>
      <c r="D377" s="183"/>
      <c r="E377" s="183"/>
      <c r="F377" s="183"/>
      <c r="G377" s="183"/>
      <c r="H377" s="183"/>
      <c r="I377" s="183"/>
      <c r="J377" s="7"/>
      <c r="L377" s="20"/>
      <c r="M377" s="20"/>
      <c r="N377" s="20"/>
      <c r="O377" s="20"/>
      <c r="P377" s="20"/>
      <c r="Q377" s="20"/>
    </row>
    <row r="378" spans="1:17" s="4" customFormat="1" ht="30">
      <c r="A378" s="5"/>
      <c r="B378" s="81"/>
      <c r="D378" s="183"/>
      <c r="E378" s="183"/>
      <c r="F378" s="183"/>
      <c r="G378" s="183"/>
      <c r="H378" s="183"/>
      <c r="I378" s="183"/>
      <c r="J378" s="7"/>
      <c r="L378" s="20"/>
      <c r="M378" s="20"/>
      <c r="N378" s="20"/>
      <c r="O378" s="20"/>
      <c r="P378" s="20"/>
      <c r="Q378" s="20"/>
    </row>
    <row r="379" spans="1:17" s="4" customFormat="1" ht="30">
      <c r="A379" s="6"/>
      <c r="B379" s="81"/>
      <c r="D379" s="184"/>
      <c r="E379" s="184"/>
      <c r="F379" s="184"/>
      <c r="G379" s="184"/>
      <c r="H379" s="184"/>
      <c r="I379" s="184"/>
      <c r="L379" s="20"/>
      <c r="M379" s="20"/>
      <c r="N379" s="20"/>
      <c r="O379" s="20"/>
      <c r="P379" s="20"/>
      <c r="Q379" s="20"/>
    </row>
    <row r="380" spans="1:17" s="4" customFormat="1" ht="30">
      <c r="A380" s="6"/>
      <c r="B380" s="81"/>
      <c r="D380" s="184"/>
      <c r="E380" s="184"/>
      <c r="F380" s="184"/>
      <c r="G380" s="184"/>
      <c r="H380" s="184"/>
      <c r="I380" s="184"/>
      <c r="L380" s="20"/>
      <c r="M380" s="20"/>
      <c r="N380" s="20"/>
      <c r="O380" s="20"/>
      <c r="P380" s="20"/>
      <c r="Q380" s="20"/>
    </row>
    <row r="381" spans="1:17" s="4" customFormat="1" ht="30">
      <c r="A381" s="6"/>
      <c r="B381" s="81"/>
      <c r="D381" s="184"/>
      <c r="E381" s="184"/>
      <c r="F381" s="184"/>
      <c r="G381" s="184"/>
      <c r="H381" s="184"/>
      <c r="I381" s="184"/>
      <c r="L381" s="20"/>
      <c r="M381" s="20"/>
      <c r="N381" s="20"/>
      <c r="O381" s="20"/>
      <c r="P381" s="20"/>
      <c r="Q381" s="20"/>
    </row>
    <row r="382" spans="1:17" s="4" customFormat="1" ht="30">
      <c r="A382" s="6"/>
      <c r="B382" s="81"/>
      <c r="D382" s="184"/>
      <c r="E382" s="184"/>
      <c r="F382" s="184"/>
      <c r="G382" s="184"/>
      <c r="H382" s="184"/>
      <c r="I382" s="184"/>
      <c r="L382" s="20"/>
      <c r="M382" s="20"/>
      <c r="N382" s="20"/>
      <c r="O382" s="20"/>
      <c r="P382" s="20"/>
      <c r="Q382" s="20"/>
    </row>
    <row r="383" spans="1:17" s="4" customFormat="1" ht="30">
      <c r="A383" s="6"/>
      <c r="B383" s="81"/>
      <c r="D383" s="184"/>
      <c r="E383" s="184"/>
      <c r="F383" s="184"/>
      <c r="G383" s="184"/>
      <c r="H383" s="184"/>
      <c r="I383" s="184"/>
      <c r="L383" s="20"/>
      <c r="M383" s="20"/>
      <c r="N383" s="20"/>
      <c r="O383" s="20"/>
      <c r="P383" s="20"/>
      <c r="Q383" s="20"/>
    </row>
    <row r="384" spans="1:17" s="4" customFormat="1" ht="30">
      <c r="A384" s="6"/>
      <c r="B384" s="81"/>
      <c r="D384" s="184"/>
      <c r="E384" s="184"/>
      <c r="F384" s="184"/>
      <c r="G384" s="184"/>
      <c r="H384" s="184"/>
      <c r="I384" s="184"/>
      <c r="L384" s="20"/>
      <c r="M384" s="20"/>
      <c r="N384" s="20"/>
      <c r="O384" s="20"/>
      <c r="P384" s="20"/>
      <c r="Q384" s="20"/>
    </row>
    <row r="385" spans="1:17" s="4" customFormat="1" ht="30">
      <c r="A385" s="6"/>
      <c r="B385" s="81"/>
      <c r="D385" s="184"/>
      <c r="E385" s="184"/>
      <c r="F385" s="184"/>
      <c r="G385" s="184"/>
      <c r="H385" s="184"/>
      <c r="I385" s="184"/>
      <c r="L385" s="20"/>
      <c r="M385" s="20"/>
      <c r="N385" s="20"/>
      <c r="O385" s="20"/>
      <c r="P385" s="20"/>
      <c r="Q385" s="20"/>
    </row>
    <row r="386" spans="1:17" s="4" customFormat="1" ht="30">
      <c r="A386" s="6"/>
      <c r="B386" s="81"/>
      <c r="D386" s="184"/>
      <c r="E386" s="184"/>
      <c r="F386" s="184"/>
      <c r="G386" s="184"/>
      <c r="H386" s="184"/>
      <c r="I386" s="184"/>
      <c r="L386" s="20"/>
      <c r="M386" s="20"/>
      <c r="N386" s="20"/>
      <c r="O386" s="20"/>
      <c r="P386" s="20"/>
      <c r="Q386" s="20"/>
    </row>
    <row r="387" spans="1:17" s="4" customFormat="1" ht="30">
      <c r="A387" s="6"/>
      <c r="B387" s="81"/>
      <c r="D387" s="184"/>
      <c r="E387" s="184"/>
      <c r="F387" s="184"/>
      <c r="G387" s="184"/>
      <c r="H387" s="184"/>
      <c r="I387" s="184"/>
      <c r="L387" s="20"/>
      <c r="M387" s="20"/>
      <c r="N387" s="20"/>
      <c r="O387" s="20"/>
      <c r="P387" s="20"/>
      <c r="Q387" s="20"/>
    </row>
    <row r="388" spans="1:17" s="4" customFormat="1" ht="30">
      <c r="A388" s="6"/>
      <c r="B388" s="81"/>
      <c r="D388" s="184"/>
      <c r="E388" s="184"/>
      <c r="F388" s="184"/>
      <c r="G388" s="184"/>
      <c r="H388" s="184"/>
      <c r="I388" s="184"/>
      <c r="L388" s="20"/>
      <c r="M388" s="20"/>
      <c r="N388" s="20"/>
      <c r="O388" s="20"/>
      <c r="P388" s="20"/>
      <c r="Q388" s="20"/>
    </row>
    <row r="389" spans="1:17" s="4" customFormat="1" ht="30">
      <c r="A389" s="6"/>
      <c r="B389" s="81"/>
      <c r="D389" s="184"/>
      <c r="E389" s="184"/>
      <c r="F389" s="184"/>
      <c r="G389" s="184"/>
      <c r="H389" s="184"/>
      <c r="I389" s="184"/>
      <c r="L389" s="20"/>
      <c r="M389" s="20"/>
      <c r="N389" s="20"/>
      <c r="O389" s="20"/>
      <c r="P389" s="20"/>
      <c r="Q389" s="20"/>
    </row>
    <row r="390" spans="1:17" s="4" customFormat="1" ht="30">
      <c r="A390" s="6"/>
      <c r="B390" s="81"/>
      <c r="D390" s="184"/>
      <c r="E390" s="184"/>
      <c r="F390" s="184"/>
      <c r="G390" s="184"/>
      <c r="H390" s="184"/>
      <c r="I390" s="184"/>
      <c r="L390" s="20"/>
      <c r="M390" s="20"/>
      <c r="N390" s="20"/>
      <c r="O390" s="20"/>
      <c r="P390" s="20"/>
      <c r="Q390" s="20"/>
    </row>
    <row r="391" spans="1:17" s="4" customFormat="1" ht="30">
      <c r="A391" s="6"/>
      <c r="B391" s="81"/>
      <c r="D391" s="184"/>
      <c r="E391" s="184"/>
      <c r="F391" s="184"/>
      <c r="G391" s="184"/>
      <c r="H391" s="184"/>
      <c r="I391" s="184"/>
      <c r="L391" s="20"/>
      <c r="M391" s="20"/>
      <c r="N391" s="20"/>
      <c r="O391" s="20"/>
      <c r="P391" s="20"/>
      <c r="Q391" s="20"/>
    </row>
    <row r="392" spans="1:17" s="4" customFormat="1" ht="30">
      <c r="A392" s="6"/>
      <c r="B392" s="81"/>
      <c r="D392" s="184"/>
      <c r="E392" s="184"/>
      <c r="F392" s="184"/>
      <c r="G392" s="184"/>
      <c r="H392" s="184"/>
      <c r="I392" s="184"/>
      <c r="L392" s="20"/>
      <c r="M392" s="20"/>
      <c r="N392" s="20"/>
      <c r="O392" s="20"/>
      <c r="P392" s="20"/>
      <c r="Q392" s="20"/>
    </row>
    <row r="393" spans="1:17" s="4" customFormat="1" ht="30">
      <c r="A393" s="6"/>
      <c r="B393" s="81"/>
      <c r="D393" s="184"/>
      <c r="E393" s="184"/>
      <c r="F393" s="184"/>
      <c r="G393" s="184"/>
      <c r="H393" s="184"/>
      <c r="I393" s="184"/>
      <c r="L393" s="20"/>
      <c r="M393" s="20"/>
      <c r="N393" s="20"/>
      <c r="O393" s="20"/>
      <c r="P393" s="20"/>
      <c r="Q393" s="20"/>
    </row>
    <row r="394" spans="1:17" s="4" customFormat="1" ht="30">
      <c r="A394" s="6"/>
      <c r="B394" s="81"/>
      <c r="D394" s="184"/>
      <c r="E394" s="184"/>
      <c r="F394" s="184"/>
      <c r="G394" s="184"/>
      <c r="H394" s="184"/>
      <c r="I394" s="184"/>
      <c r="L394" s="20"/>
      <c r="M394" s="20"/>
      <c r="N394" s="20"/>
      <c r="O394" s="20"/>
      <c r="P394" s="20"/>
      <c r="Q394" s="20"/>
    </row>
    <row r="395" spans="1:17" s="4" customFormat="1" ht="30">
      <c r="A395" s="6"/>
      <c r="B395" s="81"/>
      <c r="D395" s="184"/>
      <c r="E395" s="184"/>
      <c r="F395" s="184"/>
      <c r="G395" s="184"/>
      <c r="H395" s="184"/>
      <c r="I395" s="184"/>
      <c r="L395" s="20"/>
      <c r="M395" s="20"/>
      <c r="N395" s="20"/>
      <c r="O395" s="20"/>
      <c r="P395" s="20"/>
      <c r="Q395" s="20"/>
    </row>
    <row r="396" spans="1:17" s="4" customFormat="1" ht="30">
      <c r="A396" s="6"/>
      <c r="B396" s="81"/>
      <c r="D396" s="184"/>
      <c r="E396" s="184"/>
      <c r="F396" s="184"/>
      <c r="G396" s="184"/>
      <c r="H396" s="184"/>
      <c r="I396" s="184"/>
      <c r="L396" s="20"/>
      <c r="M396" s="20"/>
      <c r="N396" s="20"/>
      <c r="O396" s="20"/>
      <c r="P396" s="20"/>
      <c r="Q396" s="20"/>
    </row>
    <row r="397" spans="1:17" s="4" customFormat="1" ht="30">
      <c r="A397" s="6"/>
      <c r="B397" s="81"/>
      <c r="D397" s="184"/>
      <c r="E397" s="184"/>
      <c r="F397" s="184"/>
      <c r="G397" s="184"/>
      <c r="H397" s="184"/>
      <c r="I397" s="184"/>
      <c r="L397" s="20"/>
      <c r="M397" s="20"/>
      <c r="N397" s="20"/>
      <c r="O397" s="20"/>
      <c r="P397" s="20"/>
      <c r="Q397" s="20"/>
    </row>
    <row r="398" spans="1:17" s="4" customFormat="1" ht="30">
      <c r="A398" s="6"/>
      <c r="B398" s="81"/>
      <c r="D398" s="184"/>
      <c r="E398" s="184"/>
      <c r="F398" s="184"/>
      <c r="G398" s="184"/>
      <c r="H398" s="184"/>
      <c r="I398" s="184"/>
      <c r="L398" s="20"/>
      <c r="M398" s="20"/>
      <c r="N398" s="20"/>
      <c r="O398" s="20"/>
      <c r="P398" s="20"/>
      <c r="Q398" s="20"/>
    </row>
    <row r="399" spans="1:17" s="4" customFormat="1" ht="30">
      <c r="A399" s="6"/>
      <c r="B399" s="81"/>
      <c r="D399" s="184"/>
      <c r="E399" s="184"/>
      <c r="F399" s="184"/>
      <c r="G399" s="184"/>
      <c r="H399" s="184"/>
      <c r="I399" s="184"/>
      <c r="L399" s="20"/>
      <c r="M399" s="20"/>
      <c r="N399" s="20"/>
      <c r="O399" s="20"/>
      <c r="P399" s="20"/>
      <c r="Q399" s="20"/>
    </row>
    <row r="400" spans="1:17" s="4" customFormat="1" ht="30">
      <c r="A400" s="6"/>
      <c r="B400" s="81"/>
      <c r="D400" s="184"/>
      <c r="E400" s="184"/>
      <c r="F400" s="184"/>
      <c r="G400" s="184"/>
      <c r="H400" s="184"/>
      <c r="I400" s="184"/>
      <c r="L400" s="20"/>
      <c r="M400" s="20"/>
      <c r="N400" s="20"/>
      <c r="O400" s="20"/>
      <c r="P400" s="20"/>
      <c r="Q400" s="20"/>
    </row>
    <row r="401" spans="1:17" s="4" customFormat="1" ht="30">
      <c r="A401" s="6"/>
      <c r="B401" s="81"/>
      <c r="D401" s="184"/>
      <c r="E401" s="184"/>
      <c r="F401" s="184"/>
      <c r="G401" s="184"/>
      <c r="H401" s="184"/>
      <c r="I401" s="184"/>
      <c r="L401" s="20"/>
      <c r="M401" s="20"/>
      <c r="N401" s="20"/>
      <c r="O401" s="20"/>
      <c r="P401" s="20"/>
      <c r="Q401" s="20"/>
    </row>
    <row r="402" spans="1:17" s="4" customFormat="1" ht="30">
      <c r="A402" s="6"/>
      <c r="B402" s="81"/>
      <c r="D402" s="184"/>
      <c r="E402" s="184"/>
      <c r="F402" s="184"/>
      <c r="G402" s="184"/>
      <c r="H402" s="184"/>
      <c r="I402" s="184"/>
      <c r="L402" s="20"/>
      <c r="M402" s="20"/>
      <c r="N402" s="20"/>
      <c r="O402" s="20"/>
      <c r="P402" s="20"/>
      <c r="Q402" s="20"/>
    </row>
    <row r="403" spans="1:17" s="4" customFormat="1" ht="30">
      <c r="A403" s="6"/>
      <c r="B403" s="81"/>
      <c r="D403" s="184"/>
      <c r="E403" s="184"/>
      <c r="F403" s="184"/>
      <c r="G403" s="184"/>
      <c r="H403" s="184"/>
      <c r="I403" s="184"/>
      <c r="L403" s="20"/>
      <c r="M403" s="20"/>
      <c r="N403" s="20"/>
      <c r="O403" s="20"/>
      <c r="P403" s="20"/>
      <c r="Q403" s="20"/>
    </row>
    <row r="404" spans="1:17" s="4" customFormat="1" ht="30">
      <c r="A404" s="6"/>
      <c r="B404" s="81"/>
      <c r="D404" s="184"/>
      <c r="E404" s="184"/>
      <c r="F404" s="184"/>
      <c r="G404" s="184"/>
      <c r="H404" s="184"/>
      <c r="I404" s="184"/>
      <c r="L404" s="20"/>
      <c r="M404" s="20"/>
      <c r="N404" s="20"/>
      <c r="O404" s="20"/>
      <c r="P404" s="20"/>
      <c r="Q404" s="20"/>
    </row>
    <row r="405" spans="1:17" s="4" customFormat="1" ht="30">
      <c r="A405" s="6"/>
      <c r="B405" s="81"/>
      <c r="D405" s="184"/>
      <c r="E405" s="184"/>
      <c r="F405" s="184"/>
      <c r="G405" s="184"/>
      <c r="H405" s="184"/>
      <c r="I405" s="184"/>
      <c r="L405" s="20"/>
      <c r="M405" s="20"/>
      <c r="N405" s="20"/>
      <c r="O405" s="20"/>
      <c r="P405" s="20"/>
      <c r="Q405" s="20"/>
    </row>
    <row r="406" spans="1:17" s="4" customFormat="1" ht="30">
      <c r="A406" s="6"/>
      <c r="B406" s="81"/>
      <c r="D406" s="184"/>
      <c r="E406" s="184"/>
      <c r="F406" s="184"/>
      <c r="G406" s="184"/>
      <c r="H406" s="184"/>
      <c r="I406" s="184"/>
      <c r="L406" s="20"/>
      <c r="M406" s="20"/>
      <c r="N406" s="20"/>
      <c r="O406" s="20"/>
      <c r="P406" s="20"/>
      <c r="Q406" s="20"/>
    </row>
    <row r="407" spans="1:17" s="4" customFormat="1" ht="30">
      <c r="A407" s="6"/>
      <c r="B407" s="81"/>
      <c r="D407" s="184"/>
      <c r="E407" s="184"/>
      <c r="F407" s="184"/>
      <c r="G407" s="184"/>
      <c r="H407" s="184"/>
      <c r="I407" s="184"/>
      <c r="L407" s="20"/>
      <c r="M407" s="20"/>
      <c r="N407" s="20"/>
      <c r="O407" s="20"/>
      <c r="P407" s="20"/>
      <c r="Q407" s="20"/>
    </row>
    <row r="408" spans="1:17" s="4" customFormat="1" ht="30">
      <c r="A408" s="6"/>
      <c r="B408" s="81"/>
      <c r="D408" s="184"/>
      <c r="E408" s="184"/>
      <c r="F408" s="184"/>
      <c r="G408" s="184"/>
      <c r="H408" s="184"/>
      <c r="I408" s="184"/>
      <c r="L408" s="20"/>
      <c r="M408" s="20"/>
      <c r="N408" s="20"/>
      <c r="O408" s="20"/>
      <c r="P408" s="20"/>
      <c r="Q408" s="20"/>
    </row>
    <row r="409" spans="1:17" s="4" customFormat="1" ht="30">
      <c r="A409" s="6"/>
      <c r="B409" s="81"/>
      <c r="D409" s="184"/>
      <c r="E409" s="184"/>
      <c r="F409" s="184"/>
      <c r="G409" s="184"/>
      <c r="H409" s="184"/>
      <c r="I409" s="184"/>
      <c r="L409" s="20"/>
      <c r="M409" s="20"/>
      <c r="N409" s="20"/>
      <c r="O409" s="20"/>
      <c r="P409" s="20"/>
      <c r="Q409" s="20"/>
    </row>
    <row r="410" spans="1:17" s="4" customFormat="1" ht="30">
      <c r="A410" s="6"/>
      <c r="B410" s="81"/>
      <c r="D410" s="184"/>
      <c r="E410" s="184"/>
      <c r="F410" s="184"/>
      <c r="G410" s="184"/>
      <c r="H410" s="184"/>
      <c r="I410" s="184"/>
      <c r="L410" s="20"/>
      <c r="M410" s="20"/>
      <c r="N410" s="20"/>
      <c r="O410" s="20"/>
      <c r="P410" s="20"/>
      <c r="Q410" s="20"/>
    </row>
    <row r="411" spans="1:17" s="4" customFormat="1" ht="30">
      <c r="A411" s="6"/>
      <c r="B411" s="81"/>
      <c r="D411" s="184"/>
      <c r="E411" s="184"/>
      <c r="F411" s="184"/>
      <c r="G411" s="184"/>
      <c r="H411" s="184"/>
      <c r="I411" s="184"/>
      <c r="L411" s="20"/>
      <c r="M411" s="20"/>
      <c r="N411" s="20"/>
      <c r="O411" s="20"/>
      <c r="P411" s="20"/>
      <c r="Q411" s="20"/>
    </row>
    <row r="412" spans="1:17" s="4" customFormat="1" ht="30">
      <c r="A412" s="6"/>
      <c r="B412" s="81"/>
      <c r="D412" s="184"/>
      <c r="E412" s="184"/>
      <c r="F412" s="184"/>
      <c r="G412" s="184"/>
      <c r="H412" s="184"/>
      <c r="I412" s="184"/>
      <c r="L412" s="20"/>
      <c r="M412" s="20"/>
      <c r="N412" s="20"/>
      <c r="O412" s="20"/>
      <c r="P412" s="20"/>
      <c r="Q412" s="20"/>
    </row>
    <row r="413" spans="1:17" s="4" customFormat="1" ht="30">
      <c r="A413" s="6"/>
      <c r="B413" s="81"/>
      <c r="D413" s="184"/>
      <c r="E413" s="184"/>
      <c r="F413" s="184"/>
      <c r="G413" s="184"/>
      <c r="H413" s="184"/>
      <c r="I413" s="184"/>
      <c r="L413" s="20"/>
      <c r="M413" s="20"/>
      <c r="N413" s="20"/>
      <c r="O413" s="20"/>
      <c r="P413" s="20"/>
      <c r="Q413" s="20"/>
    </row>
    <row r="414" spans="1:17" s="4" customFormat="1" ht="30">
      <c r="A414" s="6"/>
      <c r="B414" s="81"/>
      <c r="D414" s="184"/>
      <c r="E414" s="184"/>
      <c r="F414" s="184"/>
      <c r="G414" s="184"/>
      <c r="H414" s="184"/>
      <c r="I414" s="184"/>
      <c r="L414" s="20"/>
      <c r="M414" s="20"/>
      <c r="N414" s="20"/>
      <c r="O414" s="20"/>
      <c r="P414" s="20"/>
      <c r="Q414" s="20"/>
    </row>
    <row r="415" spans="1:17" s="4" customFormat="1" ht="30">
      <c r="A415" s="6"/>
      <c r="B415" s="81"/>
      <c r="D415" s="184"/>
      <c r="E415" s="184"/>
      <c r="F415" s="184"/>
      <c r="G415" s="184"/>
      <c r="H415" s="184"/>
      <c r="I415" s="184"/>
      <c r="L415" s="20"/>
      <c r="M415" s="20"/>
      <c r="N415" s="20"/>
      <c r="O415" s="20"/>
      <c r="P415" s="20"/>
      <c r="Q415" s="20"/>
    </row>
    <row r="416" spans="1:17" s="4" customFormat="1" ht="30">
      <c r="A416" s="6"/>
      <c r="B416" s="81"/>
      <c r="D416" s="184"/>
      <c r="E416" s="184"/>
      <c r="F416" s="184"/>
      <c r="G416" s="184"/>
      <c r="H416" s="184"/>
      <c r="I416" s="184"/>
      <c r="L416" s="20"/>
      <c r="M416" s="20"/>
      <c r="N416" s="20"/>
      <c r="O416" s="20"/>
      <c r="P416" s="20"/>
      <c r="Q416" s="20"/>
    </row>
    <row r="417" spans="1:17" s="4" customFormat="1" ht="30">
      <c r="A417" s="6"/>
      <c r="B417" s="81"/>
      <c r="D417" s="184"/>
      <c r="E417" s="184"/>
      <c r="F417" s="184"/>
      <c r="G417" s="184"/>
      <c r="H417" s="184"/>
      <c r="I417" s="184"/>
      <c r="L417" s="20"/>
      <c r="M417" s="20"/>
      <c r="N417" s="20"/>
      <c r="O417" s="20"/>
      <c r="P417" s="20"/>
      <c r="Q417" s="20"/>
    </row>
    <row r="418" spans="1:17" s="4" customFormat="1" ht="30">
      <c r="A418" s="6"/>
      <c r="B418" s="81"/>
      <c r="D418" s="184"/>
      <c r="E418" s="184"/>
      <c r="F418" s="184"/>
      <c r="G418" s="184"/>
      <c r="H418" s="184"/>
      <c r="I418" s="184"/>
      <c r="L418" s="20"/>
      <c r="M418" s="20"/>
      <c r="N418" s="20"/>
      <c r="O418" s="20"/>
      <c r="P418" s="20"/>
      <c r="Q418" s="20"/>
    </row>
    <row r="419" spans="1:17" s="4" customFormat="1" ht="30">
      <c r="A419" s="6"/>
      <c r="B419" s="81"/>
      <c r="D419" s="184"/>
      <c r="E419" s="184"/>
      <c r="F419" s="184"/>
      <c r="G419" s="184"/>
      <c r="H419" s="184"/>
      <c r="I419" s="184"/>
      <c r="L419" s="20"/>
      <c r="M419" s="20"/>
      <c r="N419" s="20"/>
      <c r="O419" s="20"/>
      <c r="P419" s="20"/>
      <c r="Q419" s="20"/>
    </row>
    <row r="420" spans="1:17" s="4" customFormat="1" ht="30">
      <c r="A420" s="6"/>
      <c r="B420" s="81"/>
      <c r="D420" s="184"/>
      <c r="E420" s="184"/>
      <c r="F420" s="184"/>
      <c r="G420" s="184"/>
      <c r="H420" s="184"/>
      <c r="I420" s="184"/>
      <c r="L420" s="20"/>
      <c r="M420" s="20"/>
      <c r="N420" s="20"/>
      <c r="O420" s="20"/>
      <c r="P420" s="20"/>
      <c r="Q420" s="20"/>
    </row>
    <row r="421" spans="1:17" s="4" customFormat="1" ht="30">
      <c r="A421" s="6"/>
      <c r="B421" s="81"/>
      <c r="D421" s="184"/>
      <c r="E421" s="184"/>
      <c r="F421" s="184"/>
      <c r="G421" s="184"/>
      <c r="H421" s="184"/>
      <c r="I421" s="184"/>
      <c r="L421" s="20"/>
      <c r="M421" s="20"/>
      <c r="N421" s="20"/>
      <c r="O421" s="20"/>
      <c r="P421" s="20"/>
      <c r="Q421" s="20"/>
    </row>
    <row r="422" spans="1:17" s="4" customFormat="1" ht="30">
      <c r="A422" s="6"/>
      <c r="B422" s="81"/>
      <c r="D422" s="184"/>
      <c r="E422" s="184"/>
      <c r="F422" s="184"/>
      <c r="G422" s="184"/>
      <c r="H422" s="184"/>
      <c r="I422" s="184"/>
      <c r="L422" s="20"/>
      <c r="M422" s="20"/>
      <c r="N422" s="20"/>
      <c r="O422" s="20"/>
      <c r="P422" s="20"/>
      <c r="Q422" s="20"/>
    </row>
    <row r="423" spans="1:17" s="4" customFormat="1" ht="30">
      <c r="A423" s="6"/>
      <c r="B423" s="81"/>
      <c r="D423" s="184"/>
      <c r="E423" s="184"/>
      <c r="F423" s="184"/>
      <c r="G423" s="184"/>
      <c r="H423" s="184"/>
      <c r="I423" s="184"/>
      <c r="L423" s="20"/>
      <c r="M423" s="20"/>
      <c r="N423" s="20"/>
      <c r="O423" s="20"/>
      <c r="P423" s="20"/>
      <c r="Q423" s="20"/>
    </row>
    <row r="424" spans="1:17" s="4" customFormat="1" ht="30">
      <c r="A424" s="6"/>
      <c r="B424" s="81"/>
      <c r="D424" s="184"/>
      <c r="E424" s="184"/>
      <c r="F424" s="184"/>
      <c r="G424" s="184"/>
      <c r="H424" s="184"/>
      <c r="I424" s="184"/>
      <c r="L424" s="20"/>
      <c r="M424" s="20"/>
      <c r="N424" s="20"/>
      <c r="O424" s="20"/>
      <c r="P424" s="20"/>
      <c r="Q424" s="20"/>
    </row>
    <row r="425" spans="1:17" s="4" customFormat="1" ht="30">
      <c r="A425" s="6"/>
      <c r="B425" s="81"/>
      <c r="D425" s="184"/>
      <c r="E425" s="184"/>
      <c r="F425" s="184"/>
      <c r="G425" s="184"/>
      <c r="H425" s="184"/>
      <c r="I425" s="184"/>
      <c r="L425" s="20"/>
      <c r="M425" s="20"/>
      <c r="N425" s="20"/>
      <c r="O425" s="20"/>
      <c r="P425" s="20"/>
      <c r="Q425" s="20"/>
    </row>
    <row r="426" spans="1:17" s="4" customFormat="1" ht="30">
      <c r="A426" s="6"/>
      <c r="B426" s="81"/>
      <c r="D426" s="184"/>
      <c r="E426" s="184"/>
      <c r="F426" s="184"/>
      <c r="G426" s="184"/>
      <c r="H426" s="184"/>
      <c r="I426" s="184"/>
      <c r="L426" s="20"/>
      <c r="M426" s="20"/>
      <c r="N426" s="20"/>
      <c r="O426" s="20"/>
      <c r="P426" s="20"/>
      <c r="Q426" s="20"/>
    </row>
    <row r="427" spans="1:17" s="4" customFormat="1" ht="30">
      <c r="A427" s="6"/>
      <c r="B427" s="81"/>
      <c r="D427" s="184"/>
      <c r="E427" s="184"/>
      <c r="F427" s="184"/>
      <c r="G427" s="184"/>
      <c r="H427" s="184"/>
      <c r="I427" s="184"/>
      <c r="L427" s="20"/>
      <c r="M427" s="20"/>
      <c r="N427" s="20"/>
      <c r="O427" s="20"/>
      <c r="P427" s="20"/>
      <c r="Q427" s="20"/>
    </row>
    <row r="428" spans="1:17" s="4" customFormat="1" ht="30">
      <c r="A428" s="6"/>
      <c r="B428" s="81"/>
      <c r="D428" s="184"/>
      <c r="E428" s="184"/>
      <c r="F428" s="184"/>
      <c r="G428" s="184"/>
      <c r="H428" s="184"/>
      <c r="I428" s="184"/>
      <c r="L428" s="20"/>
      <c r="M428" s="20"/>
      <c r="N428" s="20"/>
      <c r="O428" s="20"/>
      <c r="P428" s="20"/>
      <c r="Q428" s="20"/>
    </row>
    <row r="429" spans="1:17" s="4" customFormat="1" ht="30">
      <c r="A429" s="6"/>
      <c r="B429" s="81"/>
      <c r="D429" s="184"/>
      <c r="E429" s="184"/>
      <c r="F429" s="184"/>
      <c r="G429" s="184"/>
      <c r="H429" s="184"/>
      <c r="I429" s="184"/>
      <c r="L429" s="20"/>
      <c r="M429" s="20"/>
      <c r="N429" s="20"/>
      <c r="O429" s="20"/>
      <c r="P429" s="20"/>
      <c r="Q429" s="20"/>
    </row>
    <row r="430" spans="1:17" s="4" customFormat="1" ht="30">
      <c r="A430" s="6"/>
      <c r="B430" s="81"/>
      <c r="D430" s="184"/>
      <c r="E430" s="184"/>
      <c r="F430" s="184"/>
      <c r="G430" s="184"/>
      <c r="H430" s="184"/>
      <c r="I430" s="184"/>
      <c r="L430" s="20"/>
      <c r="M430" s="20"/>
      <c r="N430" s="20"/>
      <c r="O430" s="20"/>
      <c r="P430" s="20"/>
      <c r="Q430" s="20"/>
    </row>
    <row r="431" spans="1:17" s="4" customFormat="1" ht="30">
      <c r="A431" s="6"/>
      <c r="B431" s="81"/>
      <c r="D431" s="184"/>
      <c r="E431" s="184"/>
      <c r="F431" s="184"/>
      <c r="G431" s="184"/>
      <c r="H431" s="184"/>
      <c r="I431" s="184"/>
      <c r="L431" s="20"/>
      <c r="M431" s="20"/>
      <c r="N431" s="20"/>
      <c r="O431" s="20"/>
      <c r="P431" s="20"/>
      <c r="Q431" s="20"/>
    </row>
    <row r="432" spans="1:17" s="4" customFormat="1" ht="30">
      <c r="A432" s="6"/>
      <c r="B432" s="81"/>
      <c r="D432" s="184"/>
      <c r="E432" s="184"/>
      <c r="F432" s="184"/>
      <c r="G432" s="184"/>
      <c r="H432" s="184"/>
      <c r="I432" s="184"/>
      <c r="L432" s="20"/>
      <c r="M432" s="20"/>
      <c r="N432" s="20"/>
      <c r="O432" s="20"/>
      <c r="P432" s="20"/>
      <c r="Q432" s="20"/>
    </row>
    <row r="433" spans="1:17" s="4" customFormat="1" ht="30">
      <c r="A433" s="6"/>
      <c r="B433" s="81"/>
      <c r="D433" s="184"/>
      <c r="E433" s="184"/>
      <c r="F433" s="184"/>
      <c r="G433" s="184"/>
      <c r="H433" s="184"/>
      <c r="I433" s="184"/>
      <c r="L433" s="20"/>
      <c r="M433" s="20"/>
      <c r="N433" s="20"/>
      <c r="O433" s="20"/>
      <c r="P433" s="20"/>
      <c r="Q433" s="20"/>
    </row>
    <row r="434" spans="1:17" s="4" customFormat="1" ht="30">
      <c r="A434" s="6"/>
      <c r="B434" s="81"/>
      <c r="D434" s="184"/>
      <c r="E434" s="184"/>
      <c r="F434" s="184"/>
      <c r="G434" s="184"/>
      <c r="H434" s="184"/>
      <c r="I434" s="184"/>
      <c r="L434" s="20"/>
      <c r="M434" s="20"/>
      <c r="N434" s="20"/>
      <c r="O434" s="20"/>
      <c r="P434" s="20"/>
      <c r="Q434" s="20"/>
    </row>
    <row r="435" spans="1:17" s="4" customFormat="1" ht="30">
      <c r="A435" s="6"/>
      <c r="B435" s="81"/>
      <c r="D435" s="184"/>
      <c r="E435" s="184"/>
      <c r="F435" s="184"/>
      <c r="G435" s="184"/>
      <c r="H435" s="184"/>
      <c r="I435" s="184"/>
      <c r="L435" s="20"/>
      <c r="M435" s="20"/>
      <c r="N435" s="20"/>
      <c r="O435" s="20"/>
      <c r="P435" s="20"/>
      <c r="Q435" s="20"/>
    </row>
    <row r="436" spans="1:17" s="4" customFormat="1" ht="30">
      <c r="A436" s="6"/>
      <c r="B436" s="81"/>
      <c r="D436" s="184"/>
      <c r="E436" s="184"/>
      <c r="F436" s="184"/>
      <c r="G436" s="184"/>
      <c r="H436" s="184"/>
      <c r="I436" s="184"/>
      <c r="L436" s="20"/>
      <c r="M436" s="20"/>
      <c r="N436" s="20"/>
      <c r="O436" s="20"/>
      <c r="P436" s="20"/>
      <c r="Q436" s="20"/>
    </row>
    <row r="437" spans="1:17" s="4" customFormat="1" ht="30">
      <c r="A437" s="6"/>
      <c r="B437" s="81"/>
      <c r="D437" s="184"/>
      <c r="E437" s="184"/>
      <c r="F437" s="184"/>
      <c r="G437" s="184"/>
      <c r="H437" s="184"/>
      <c r="I437" s="184"/>
      <c r="L437" s="20"/>
      <c r="M437" s="20"/>
      <c r="N437" s="20"/>
      <c r="O437" s="20"/>
      <c r="P437" s="20"/>
      <c r="Q437" s="20"/>
    </row>
    <row r="438" spans="1:17" s="4" customFormat="1" ht="30">
      <c r="A438" s="6"/>
      <c r="B438" s="81"/>
      <c r="D438" s="184"/>
      <c r="E438" s="184"/>
      <c r="F438" s="184"/>
      <c r="G438" s="184"/>
      <c r="H438" s="184"/>
      <c r="I438" s="184"/>
      <c r="L438" s="20"/>
      <c r="M438" s="20"/>
      <c r="N438" s="20"/>
      <c r="O438" s="20"/>
      <c r="P438" s="20"/>
      <c r="Q438" s="20"/>
    </row>
    <row r="439" spans="1:17" s="4" customFormat="1" ht="30">
      <c r="A439" s="6"/>
      <c r="B439" s="81"/>
      <c r="D439" s="184"/>
      <c r="E439" s="184"/>
      <c r="F439" s="184"/>
      <c r="G439" s="184"/>
      <c r="H439" s="184"/>
      <c r="I439" s="184"/>
      <c r="L439" s="20"/>
      <c r="M439" s="20"/>
      <c r="N439" s="20"/>
      <c r="O439" s="20"/>
      <c r="P439" s="20"/>
      <c r="Q439" s="20"/>
    </row>
    <row r="440" spans="1:17" s="4" customFormat="1" ht="30">
      <c r="A440" s="6"/>
      <c r="B440" s="81"/>
      <c r="D440" s="184"/>
      <c r="E440" s="184"/>
      <c r="F440" s="184"/>
      <c r="G440" s="184"/>
      <c r="H440" s="184"/>
      <c r="I440" s="184"/>
      <c r="L440" s="20"/>
      <c r="M440" s="20"/>
      <c r="N440" s="20"/>
      <c r="O440" s="20"/>
      <c r="P440" s="20"/>
      <c r="Q440" s="20"/>
    </row>
    <row r="441" spans="1:17" s="4" customFormat="1" ht="30">
      <c r="A441" s="6"/>
      <c r="B441" s="81"/>
      <c r="D441" s="184"/>
      <c r="E441" s="184"/>
      <c r="F441" s="184"/>
      <c r="G441" s="184"/>
      <c r="H441" s="184"/>
      <c r="I441" s="184"/>
      <c r="L441" s="20"/>
      <c r="M441" s="20"/>
      <c r="N441" s="20"/>
      <c r="O441" s="20"/>
      <c r="P441" s="20"/>
      <c r="Q441" s="20"/>
    </row>
    <row r="442" spans="1:17" s="4" customFormat="1" ht="30">
      <c r="A442" s="6"/>
      <c r="B442" s="81"/>
      <c r="D442" s="184"/>
      <c r="E442" s="184"/>
      <c r="F442" s="184"/>
      <c r="G442" s="184"/>
      <c r="H442" s="184"/>
      <c r="I442" s="184"/>
      <c r="L442" s="20"/>
      <c r="M442" s="20"/>
      <c r="N442" s="20"/>
      <c r="O442" s="20"/>
      <c r="P442" s="20"/>
      <c r="Q442" s="20"/>
    </row>
    <row r="443" spans="1:17" s="4" customFormat="1" ht="30">
      <c r="A443" s="6"/>
      <c r="B443" s="81"/>
      <c r="D443" s="184"/>
      <c r="E443" s="184"/>
      <c r="F443" s="184"/>
      <c r="G443" s="184"/>
      <c r="H443" s="184"/>
      <c r="I443" s="184"/>
      <c r="L443" s="20"/>
      <c r="M443" s="20"/>
      <c r="N443" s="20"/>
      <c r="O443" s="20"/>
      <c r="P443" s="20"/>
      <c r="Q443" s="20"/>
    </row>
    <row r="444" spans="1:17" s="4" customFormat="1" ht="30">
      <c r="A444" s="6"/>
      <c r="B444" s="81"/>
      <c r="D444" s="184"/>
      <c r="E444" s="184"/>
      <c r="F444" s="184"/>
      <c r="G444" s="184"/>
      <c r="H444" s="184"/>
      <c r="I444" s="184"/>
      <c r="L444" s="20"/>
      <c r="M444" s="20"/>
      <c r="N444" s="20"/>
      <c r="O444" s="20"/>
      <c r="P444" s="20"/>
      <c r="Q444" s="20"/>
    </row>
    <row r="445" spans="1:17" s="4" customFormat="1" ht="30">
      <c r="A445" s="6"/>
      <c r="B445" s="81"/>
      <c r="D445" s="184"/>
      <c r="E445" s="184"/>
      <c r="F445" s="184"/>
      <c r="G445" s="184"/>
      <c r="H445" s="184"/>
      <c r="I445" s="184"/>
      <c r="L445" s="20"/>
      <c r="M445" s="20"/>
      <c r="N445" s="20"/>
      <c r="O445" s="20"/>
      <c r="P445" s="20"/>
      <c r="Q445" s="20"/>
    </row>
    <row r="446" spans="1:17" s="4" customFormat="1" ht="30">
      <c r="A446" s="6"/>
      <c r="B446" s="81"/>
      <c r="D446" s="184"/>
      <c r="E446" s="184"/>
      <c r="F446" s="184"/>
      <c r="G446" s="184"/>
      <c r="H446" s="184"/>
      <c r="I446" s="184"/>
      <c r="L446" s="20"/>
      <c r="M446" s="20"/>
      <c r="N446" s="20"/>
      <c r="O446" s="20"/>
      <c r="P446" s="20"/>
      <c r="Q446" s="20"/>
    </row>
    <row r="447" spans="1:17" s="4" customFormat="1" ht="30">
      <c r="A447" s="6"/>
      <c r="B447" s="81"/>
      <c r="D447" s="184"/>
      <c r="E447" s="184"/>
      <c r="F447" s="184"/>
      <c r="G447" s="184"/>
      <c r="H447" s="184"/>
      <c r="I447" s="184"/>
      <c r="L447" s="20"/>
      <c r="M447" s="20"/>
      <c r="N447" s="20"/>
      <c r="O447" s="20"/>
      <c r="P447" s="20"/>
      <c r="Q447" s="20"/>
    </row>
    <row r="448" spans="1:17" s="4" customFormat="1" ht="30">
      <c r="A448" s="6"/>
      <c r="B448" s="81"/>
      <c r="D448" s="184"/>
      <c r="E448" s="184"/>
      <c r="F448" s="184"/>
      <c r="G448" s="184"/>
      <c r="H448" s="184"/>
      <c r="I448" s="184"/>
      <c r="L448" s="20"/>
      <c r="M448" s="20"/>
      <c r="N448" s="20"/>
      <c r="O448" s="20"/>
      <c r="P448" s="20"/>
      <c r="Q448" s="20"/>
    </row>
    <row r="449" spans="1:17" s="4" customFormat="1" ht="30">
      <c r="A449" s="6"/>
      <c r="B449" s="81"/>
      <c r="D449" s="184"/>
      <c r="E449" s="184"/>
      <c r="F449" s="184"/>
      <c r="G449" s="184"/>
      <c r="H449" s="184"/>
      <c r="I449" s="184"/>
      <c r="L449" s="20"/>
      <c r="M449" s="20"/>
      <c r="N449" s="20"/>
      <c r="O449" s="20"/>
      <c r="P449" s="20"/>
      <c r="Q449" s="20"/>
    </row>
    <row r="450" spans="1:17" s="4" customFormat="1" ht="30">
      <c r="A450" s="6"/>
      <c r="B450" s="81"/>
      <c r="D450" s="184"/>
      <c r="E450" s="184"/>
      <c r="F450" s="184"/>
      <c r="G450" s="184"/>
      <c r="H450" s="184"/>
      <c r="I450" s="184"/>
      <c r="L450" s="20"/>
      <c r="M450" s="20"/>
      <c r="N450" s="20"/>
      <c r="O450" s="20"/>
      <c r="P450" s="20"/>
      <c r="Q450" s="20"/>
    </row>
    <row r="451" spans="1:17" s="4" customFormat="1" ht="30">
      <c r="A451" s="6"/>
      <c r="B451" s="81"/>
      <c r="D451" s="184"/>
      <c r="E451" s="184"/>
      <c r="F451" s="184"/>
      <c r="G451" s="184"/>
      <c r="H451" s="184"/>
      <c r="I451" s="184"/>
      <c r="L451" s="20"/>
      <c r="M451" s="20"/>
      <c r="N451" s="20"/>
      <c r="O451" s="20"/>
      <c r="P451" s="20"/>
      <c r="Q451" s="20"/>
    </row>
    <row r="452" spans="1:17" s="4" customFormat="1" ht="30">
      <c r="A452" s="6"/>
      <c r="B452" s="81"/>
      <c r="D452" s="184"/>
      <c r="E452" s="184"/>
      <c r="F452" s="184"/>
      <c r="G452" s="184"/>
      <c r="H452" s="184"/>
      <c r="I452" s="184"/>
      <c r="L452" s="20"/>
      <c r="M452" s="20"/>
      <c r="N452" s="20"/>
      <c r="O452" s="20"/>
      <c r="P452" s="20"/>
      <c r="Q452" s="20"/>
    </row>
    <row r="453" spans="1:17" s="4" customFormat="1" ht="30">
      <c r="A453" s="6"/>
      <c r="B453" s="81"/>
      <c r="D453" s="184"/>
      <c r="E453" s="184"/>
      <c r="F453" s="184"/>
      <c r="G453" s="184"/>
      <c r="H453" s="184"/>
      <c r="I453" s="184"/>
      <c r="L453" s="20"/>
      <c r="M453" s="20"/>
      <c r="N453" s="20"/>
      <c r="O453" s="20"/>
      <c r="P453" s="20"/>
      <c r="Q453" s="20"/>
    </row>
    <row r="454" spans="1:17" s="4" customFormat="1" ht="30">
      <c r="A454" s="6"/>
      <c r="B454" s="81"/>
      <c r="D454" s="184"/>
      <c r="E454" s="184"/>
      <c r="F454" s="184"/>
      <c r="G454" s="184"/>
      <c r="H454" s="184"/>
      <c r="I454" s="184"/>
      <c r="L454" s="20"/>
      <c r="M454" s="20"/>
      <c r="N454" s="20"/>
      <c r="O454" s="20"/>
      <c r="P454" s="20"/>
      <c r="Q454" s="20"/>
    </row>
    <row r="455" spans="1:17" s="4" customFormat="1" ht="30">
      <c r="A455" s="6"/>
      <c r="B455" s="81"/>
      <c r="D455" s="184"/>
      <c r="E455" s="184"/>
      <c r="F455" s="184"/>
      <c r="G455" s="184"/>
      <c r="H455" s="184"/>
      <c r="I455" s="184"/>
      <c r="L455" s="20"/>
      <c r="M455" s="20"/>
      <c r="N455" s="20"/>
      <c r="O455" s="20"/>
      <c r="P455" s="20"/>
      <c r="Q455" s="20"/>
    </row>
    <row r="456" spans="1:17" s="4" customFormat="1" ht="30">
      <c r="A456" s="6"/>
      <c r="B456" s="81"/>
      <c r="D456" s="184"/>
      <c r="E456" s="184"/>
      <c r="F456" s="184"/>
      <c r="G456" s="184"/>
      <c r="H456" s="184"/>
      <c r="I456" s="184"/>
      <c r="L456" s="20"/>
      <c r="M456" s="20"/>
      <c r="N456" s="20"/>
      <c r="O456" s="20"/>
      <c r="P456" s="20"/>
      <c r="Q456" s="20"/>
    </row>
    <row r="457" spans="1:17" s="4" customFormat="1" ht="30">
      <c r="A457" s="6"/>
      <c r="B457" s="81"/>
      <c r="D457" s="184"/>
      <c r="E457" s="184"/>
      <c r="F457" s="184"/>
      <c r="G457" s="184"/>
      <c r="H457" s="184"/>
      <c r="I457" s="184"/>
      <c r="L457" s="20"/>
      <c r="M457" s="20"/>
      <c r="N457" s="20"/>
      <c r="O457" s="20"/>
      <c r="P457" s="20"/>
      <c r="Q457" s="20"/>
    </row>
    <row r="458" spans="1:17" s="4" customFormat="1" ht="30">
      <c r="A458" s="6"/>
      <c r="B458" s="81"/>
      <c r="D458" s="184"/>
      <c r="E458" s="184"/>
      <c r="F458" s="184"/>
      <c r="G458" s="184"/>
      <c r="H458" s="184"/>
      <c r="I458" s="184"/>
      <c r="L458" s="20"/>
      <c r="M458" s="20"/>
      <c r="N458" s="20"/>
      <c r="O458" s="20"/>
      <c r="P458" s="20"/>
      <c r="Q458" s="20"/>
    </row>
    <row r="459" spans="1:17" s="4" customFormat="1" ht="30">
      <c r="A459" s="6"/>
      <c r="B459" s="81"/>
      <c r="D459" s="184"/>
      <c r="E459" s="184"/>
      <c r="F459" s="184"/>
      <c r="G459" s="184"/>
      <c r="H459" s="184"/>
      <c r="I459" s="184"/>
      <c r="L459" s="20"/>
      <c r="M459" s="20"/>
      <c r="N459" s="20"/>
      <c r="O459" s="20"/>
      <c r="P459" s="20"/>
      <c r="Q459" s="20"/>
    </row>
    <row r="460" spans="1:17" s="4" customFormat="1" ht="30">
      <c r="A460" s="6"/>
      <c r="B460" s="81"/>
      <c r="D460" s="184"/>
      <c r="E460" s="184"/>
      <c r="F460" s="184"/>
      <c r="G460" s="184"/>
      <c r="H460" s="184"/>
      <c r="I460" s="184"/>
      <c r="L460" s="20"/>
      <c r="M460" s="20"/>
      <c r="N460" s="20"/>
      <c r="O460" s="20"/>
      <c r="P460" s="20"/>
      <c r="Q460" s="20"/>
    </row>
    <row r="461" spans="1:17" s="4" customFormat="1" ht="30">
      <c r="A461" s="6"/>
      <c r="B461" s="81"/>
      <c r="D461" s="184"/>
      <c r="E461" s="184"/>
      <c r="F461" s="184"/>
      <c r="G461" s="184"/>
      <c r="H461" s="184"/>
      <c r="I461" s="184"/>
      <c r="L461" s="20"/>
      <c r="M461" s="20"/>
      <c r="N461" s="20"/>
      <c r="O461" s="20"/>
      <c r="P461" s="20"/>
      <c r="Q461" s="20"/>
    </row>
    <row r="462" spans="1:17" s="4" customFormat="1" ht="30">
      <c r="A462" s="6"/>
      <c r="B462" s="81"/>
      <c r="D462" s="184"/>
      <c r="E462" s="184"/>
      <c r="F462" s="184"/>
      <c r="G462" s="184"/>
      <c r="H462" s="184"/>
      <c r="I462" s="184"/>
      <c r="L462" s="20"/>
      <c r="M462" s="20"/>
      <c r="N462" s="20"/>
      <c r="O462" s="20"/>
      <c r="P462" s="20"/>
      <c r="Q462" s="20"/>
    </row>
    <row r="463" spans="1:17" s="4" customFormat="1" ht="30">
      <c r="A463" s="6"/>
      <c r="B463" s="81"/>
      <c r="D463" s="184"/>
      <c r="E463" s="184"/>
      <c r="F463" s="184"/>
      <c r="G463" s="184"/>
      <c r="H463" s="184"/>
      <c r="I463" s="184"/>
      <c r="L463" s="20"/>
      <c r="M463" s="20"/>
      <c r="N463" s="20"/>
      <c r="O463" s="20"/>
      <c r="P463" s="20"/>
      <c r="Q463" s="20"/>
    </row>
    <row r="464" spans="1:17" s="4" customFormat="1" ht="30">
      <c r="A464" s="6"/>
      <c r="B464" s="81"/>
      <c r="D464" s="184"/>
      <c r="E464" s="184"/>
      <c r="F464" s="184"/>
      <c r="G464" s="184"/>
      <c r="H464" s="184"/>
      <c r="I464" s="184"/>
      <c r="L464" s="20"/>
      <c r="M464" s="20"/>
      <c r="N464" s="20"/>
      <c r="O464" s="20"/>
      <c r="P464" s="20"/>
      <c r="Q464" s="20"/>
    </row>
    <row r="465" spans="1:17" s="4" customFormat="1" ht="30">
      <c r="A465" s="6"/>
      <c r="B465" s="81"/>
      <c r="D465" s="184"/>
      <c r="E465" s="184"/>
      <c r="F465" s="184"/>
      <c r="G465" s="184"/>
      <c r="H465" s="184"/>
      <c r="I465" s="184"/>
      <c r="L465" s="20"/>
      <c r="M465" s="20"/>
      <c r="N465" s="20"/>
      <c r="O465" s="20"/>
      <c r="P465" s="20"/>
      <c r="Q465" s="20"/>
    </row>
    <row r="466" spans="1:17" s="4" customFormat="1" ht="30">
      <c r="A466" s="6"/>
      <c r="B466" s="81"/>
      <c r="D466" s="184"/>
      <c r="E466" s="184"/>
      <c r="F466" s="184"/>
      <c r="G466" s="184"/>
      <c r="H466" s="184"/>
      <c r="I466" s="184"/>
      <c r="L466" s="20"/>
      <c r="M466" s="20"/>
      <c r="N466" s="20"/>
      <c r="O466" s="20"/>
      <c r="P466" s="20"/>
      <c r="Q466" s="20"/>
    </row>
    <row r="467" spans="1:17" s="4" customFormat="1" ht="30">
      <c r="A467" s="6"/>
      <c r="B467" s="81"/>
      <c r="D467" s="184"/>
      <c r="E467" s="184"/>
      <c r="F467" s="184"/>
      <c r="G467" s="184"/>
      <c r="H467" s="184"/>
      <c r="I467" s="184"/>
      <c r="L467" s="20"/>
      <c r="M467" s="20"/>
      <c r="N467" s="20"/>
      <c r="O467" s="20"/>
      <c r="P467" s="20"/>
      <c r="Q467" s="20"/>
    </row>
    <row r="468" spans="1:17" s="4" customFormat="1" ht="30">
      <c r="A468" s="6"/>
      <c r="B468" s="81"/>
      <c r="D468" s="184"/>
      <c r="E468" s="184"/>
      <c r="F468" s="184"/>
      <c r="G468" s="184"/>
      <c r="H468" s="184"/>
      <c r="I468" s="184"/>
      <c r="L468" s="20"/>
      <c r="M468" s="20"/>
      <c r="N468" s="20"/>
      <c r="O468" s="20"/>
      <c r="P468" s="20"/>
      <c r="Q468" s="20"/>
    </row>
    <row r="469" spans="1:17" s="4" customFormat="1" ht="30">
      <c r="A469" s="6"/>
      <c r="B469" s="81"/>
      <c r="D469" s="184"/>
      <c r="E469" s="184"/>
      <c r="F469" s="184"/>
      <c r="G469" s="184"/>
      <c r="H469" s="184"/>
      <c r="I469" s="184"/>
      <c r="L469" s="20"/>
      <c r="M469" s="20"/>
      <c r="N469" s="20"/>
      <c r="O469" s="20"/>
      <c r="P469" s="20"/>
      <c r="Q469" s="20"/>
    </row>
    <row r="470" spans="1:17" s="4" customFormat="1" ht="30">
      <c r="A470" s="6"/>
      <c r="B470" s="81"/>
      <c r="D470" s="184"/>
      <c r="E470" s="184"/>
      <c r="F470" s="184"/>
      <c r="G470" s="184"/>
      <c r="H470" s="184"/>
      <c r="I470" s="184"/>
      <c r="L470" s="20"/>
      <c r="M470" s="20"/>
      <c r="N470" s="20"/>
      <c r="O470" s="20"/>
      <c r="P470" s="20"/>
      <c r="Q470" s="20"/>
    </row>
    <row r="471" spans="1:17" s="4" customFormat="1" ht="30">
      <c r="A471" s="6"/>
      <c r="B471" s="81"/>
      <c r="D471" s="184"/>
      <c r="E471" s="184"/>
      <c r="F471" s="184"/>
      <c r="G471" s="184"/>
      <c r="H471" s="184"/>
      <c r="I471" s="184"/>
      <c r="L471" s="20"/>
      <c r="M471" s="20"/>
      <c r="N471" s="20"/>
      <c r="O471" s="20"/>
      <c r="P471" s="20"/>
      <c r="Q471" s="20"/>
    </row>
    <row r="472" spans="1:17" s="4" customFormat="1" ht="30">
      <c r="A472" s="6"/>
      <c r="B472" s="81"/>
      <c r="D472" s="184"/>
      <c r="E472" s="184"/>
      <c r="F472" s="184"/>
      <c r="G472" s="184"/>
      <c r="H472" s="184"/>
      <c r="I472" s="184"/>
      <c r="L472" s="20"/>
      <c r="M472" s="20"/>
      <c r="N472" s="20"/>
      <c r="O472" s="20"/>
      <c r="P472" s="20"/>
      <c r="Q472" s="20"/>
    </row>
    <row r="473" spans="1:17" s="4" customFormat="1" ht="30">
      <c r="A473" s="6"/>
      <c r="B473" s="81"/>
      <c r="D473" s="184"/>
      <c r="E473" s="184"/>
      <c r="F473" s="184"/>
      <c r="G473" s="184"/>
      <c r="H473" s="184"/>
      <c r="I473" s="184"/>
      <c r="L473" s="20"/>
      <c r="M473" s="20"/>
      <c r="N473" s="20"/>
      <c r="O473" s="20"/>
      <c r="P473" s="20"/>
      <c r="Q473" s="20"/>
    </row>
    <row r="474" spans="1:17" s="4" customFormat="1" ht="30">
      <c r="A474" s="6"/>
      <c r="B474" s="81"/>
      <c r="D474" s="184"/>
      <c r="E474" s="184"/>
      <c r="F474" s="184"/>
      <c r="G474" s="184"/>
      <c r="H474" s="184"/>
      <c r="I474" s="184"/>
      <c r="L474" s="20"/>
      <c r="M474" s="20"/>
      <c r="N474" s="20"/>
      <c r="O474" s="20"/>
      <c r="P474" s="20"/>
      <c r="Q474" s="20"/>
    </row>
    <row r="475" spans="1:17" s="4" customFormat="1" ht="30">
      <c r="A475" s="6"/>
      <c r="B475" s="81"/>
      <c r="D475" s="184"/>
      <c r="E475" s="184"/>
      <c r="F475" s="184"/>
      <c r="G475" s="184"/>
      <c r="H475" s="184"/>
      <c r="I475" s="184"/>
      <c r="L475" s="20"/>
      <c r="M475" s="20"/>
      <c r="N475" s="20"/>
      <c r="O475" s="20"/>
      <c r="P475" s="20"/>
      <c r="Q475" s="20"/>
    </row>
    <row r="476" spans="1:17" s="4" customFormat="1" ht="30">
      <c r="A476" s="6"/>
      <c r="B476" s="81"/>
      <c r="D476" s="184"/>
      <c r="E476" s="184"/>
      <c r="F476" s="184"/>
      <c r="G476" s="184"/>
      <c r="H476" s="184"/>
      <c r="I476" s="184"/>
      <c r="L476" s="20"/>
      <c r="M476" s="20"/>
      <c r="N476" s="20"/>
      <c r="O476" s="20"/>
      <c r="P476" s="20"/>
      <c r="Q476" s="20"/>
    </row>
    <row r="477" spans="1:17" s="4" customFormat="1" ht="30">
      <c r="A477" s="6"/>
      <c r="B477" s="81"/>
      <c r="D477" s="184"/>
      <c r="E477" s="184"/>
      <c r="F477" s="184"/>
      <c r="G477" s="184"/>
      <c r="H477" s="184"/>
      <c r="I477" s="184"/>
      <c r="L477" s="20"/>
      <c r="M477" s="20"/>
      <c r="N477" s="20"/>
      <c r="O477" s="20"/>
      <c r="P477" s="20"/>
      <c r="Q477" s="20"/>
    </row>
    <row r="478" spans="1:17" s="4" customFormat="1" ht="30">
      <c r="A478" s="6"/>
      <c r="B478" s="81"/>
      <c r="D478" s="184"/>
      <c r="E478" s="184"/>
      <c r="F478" s="184"/>
      <c r="G478" s="184"/>
      <c r="H478" s="184"/>
      <c r="I478" s="184"/>
      <c r="L478" s="20"/>
      <c r="M478" s="20"/>
      <c r="N478" s="20"/>
      <c r="O478" s="20"/>
      <c r="P478" s="20"/>
      <c r="Q478" s="20"/>
    </row>
    <row r="479" spans="1:17" s="4" customFormat="1" ht="30">
      <c r="A479" s="6"/>
      <c r="B479" s="81"/>
      <c r="D479" s="184"/>
      <c r="E479" s="184"/>
      <c r="F479" s="184"/>
      <c r="G479" s="184"/>
      <c r="H479" s="184"/>
      <c r="I479" s="184"/>
      <c r="L479" s="20"/>
      <c r="M479" s="20"/>
      <c r="N479" s="20"/>
      <c r="O479" s="20"/>
      <c r="P479" s="20"/>
      <c r="Q479" s="20"/>
    </row>
    <row r="480" spans="1:17" s="4" customFormat="1" ht="30">
      <c r="A480" s="6"/>
      <c r="B480" s="81"/>
      <c r="D480" s="184"/>
      <c r="E480" s="184"/>
      <c r="F480" s="184"/>
      <c r="G480" s="184"/>
      <c r="H480" s="184"/>
      <c r="I480" s="184"/>
      <c r="L480" s="20"/>
      <c r="M480" s="20"/>
      <c r="N480" s="20"/>
      <c r="O480" s="20"/>
      <c r="P480" s="20"/>
      <c r="Q480" s="20"/>
    </row>
    <row r="481" spans="1:17" s="4" customFormat="1" ht="30">
      <c r="A481" s="6"/>
      <c r="B481" s="81"/>
      <c r="D481" s="184"/>
      <c r="E481" s="184"/>
      <c r="F481" s="184"/>
      <c r="G481" s="184"/>
      <c r="H481" s="184"/>
      <c r="I481" s="184"/>
      <c r="L481" s="20"/>
      <c r="M481" s="20"/>
      <c r="N481" s="20"/>
      <c r="O481" s="20"/>
      <c r="P481" s="20"/>
      <c r="Q481" s="20"/>
    </row>
    <row r="482" spans="1:17" s="4" customFormat="1" ht="30">
      <c r="A482" s="6"/>
      <c r="B482" s="81"/>
      <c r="D482" s="184"/>
      <c r="E482" s="184"/>
      <c r="F482" s="184"/>
      <c r="G482" s="184"/>
      <c r="H482" s="184"/>
      <c r="I482" s="184"/>
      <c r="L482" s="20"/>
      <c r="M482" s="20"/>
      <c r="N482" s="20"/>
      <c r="O482" s="20"/>
      <c r="P482" s="20"/>
      <c r="Q482" s="20"/>
    </row>
    <row r="483" spans="1:17" s="4" customFormat="1" ht="30">
      <c r="A483" s="6"/>
      <c r="B483" s="81"/>
      <c r="D483" s="184"/>
      <c r="E483" s="184"/>
      <c r="F483" s="184"/>
      <c r="G483" s="184"/>
      <c r="H483" s="184"/>
      <c r="I483" s="184"/>
      <c r="L483" s="20"/>
      <c r="M483" s="20"/>
      <c r="N483" s="20"/>
      <c r="O483" s="20"/>
      <c r="P483" s="20"/>
      <c r="Q483" s="20"/>
    </row>
    <row r="484" spans="1:17" s="4" customFormat="1" ht="30">
      <c r="A484" s="6"/>
      <c r="B484" s="81"/>
      <c r="D484" s="184"/>
      <c r="E484" s="184"/>
      <c r="F484" s="184"/>
      <c r="G484" s="184"/>
      <c r="H484" s="184"/>
      <c r="I484" s="184"/>
      <c r="L484" s="20"/>
      <c r="M484" s="20"/>
      <c r="N484" s="20"/>
      <c r="O484" s="20"/>
      <c r="P484" s="20"/>
      <c r="Q484" s="20"/>
    </row>
    <row r="485" spans="1:17" s="4" customFormat="1" ht="30">
      <c r="A485" s="6"/>
      <c r="B485" s="81"/>
      <c r="D485" s="184"/>
      <c r="E485" s="184"/>
      <c r="F485" s="184"/>
      <c r="G485" s="184"/>
      <c r="H485" s="184"/>
      <c r="I485" s="184"/>
      <c r="L485" s="20"/>
      <c r="M485" s="20"/>
      <c r="N485" s="20"/>
      <c r="O485" s="20"/>
      <c r="P485" s="20"/>
      <c r="Q485" s="20"/>
    </row>
    <row r="486" spans="1:17" s="4" customFormat="1" ht="30">
      <c r="A486" s="6"/>
      <c r="B486" s="81"/>
      <c r="D486" s="184"/>
      <c r="E486" s="184"/>
      <c r="F486" s="184"/>
      <c r="G486" s="184"/>
      <c r="H486" s="184"/>
      <c r="I486" s="184"/>
      <c r="L486" s="20"/>
      <c r="M486" s="20"/>
      <c r="N486" s="20"/>
      <c r="O486" s="20"/>
      <c r="P486" s="20"/>
      <c r="Q486" s="20"/>
    </row>
    <row r="487" spans="1:17" s="4" customFormat="1" ht="30">
      <c r="A487" s="6"/>
      <c r="B487" s="81"/>
      <c r="D487" s="184"/>
      <c r="E487" s="184"/>
      <c r="F487" s="184"/>
      <c r="G487" s="184"/>
      <c r="H487" s="184"/>
      <c r="I487" s="184"/>
      <c r="L487" s="20"/>
      <c r="M487" s="20"/>
      <c r="N487" s="20"/>
      <c r="O487" s="20"/>
      <c r="P487" s="20"/>
      <c r="Q487" s="20"/>
    </row>
    <row r="488" spans="1:17" s="4" customFormat="1" ht="30">
      <c r="A488" s="6"/>
      <c r="B488" s="81"/>
      <c r="D488" s="184"/>
      <c r="E488" s="184"/>
      <c r="F488" s="184"/>
      <c r="G488" s="184"/>
      <c r="H488" s="184"/>
      <c r="I488" s="184"/>
      <c r="L488" s="20"/>
      <c r="M488" s="20"/>
      <c r="N488" s="20"/>
      <c r="O488" s="20"/>
      <c r="P488" s="20"/>
      <c r="Q488" s="20"/>
    </row>
    <row r="489" spans="1:17" s="4" customFormat="1" ht="30">
      <c r="A489" s="6"/>
      <c r="B489" s="81"/>
      <c r="D489" s="184"/>
      <c r="E489" s="184"/>
      <c r="F489" s="184"/>
      <c r="G489" s="184"/>
      <c r="H489" s="184"/>
      <c r="I489" s="184"/>
      <c r="L489" s="20"/>
      <c r="M489" s="20"/>
      <c r="N489" s="20"/>
      <c r="O489" s="20"/>
      <c r="P489" s="20"/>
      <c r="Q489" s="20"/>
    </row>
    <row r="490" spans="1:17" s="4" customFormat="1" ht="30">
      <c r="A490" s="6"/>
      <c r="B490" s="81"/>
      <c r="D490" s="184"/>
      <c r="E490" s="184"/>
      <c r="F490" s="184"/>
      <c r="G490" s="184"/>
      <c r="H490" s="184"/>
      <c r="I490" s="184"/>
      <c r="L490" s="20"/>
      <c r="M490" s="20"/>
      <c r="N490" s="20"/>
      <c r="O490" s="20"/>
      <c r="P490" s="20"/>
      <c r="Q490" s="20"/>
    </row>
    <row r="491" spans="1:17" s="4" customFormat="1" ht="30">
      <c r="A491" s="6"/>
      <c r="B491" s="81"/>
      <c r="D491" s="184"/>
      <c r="E491" s="184"/>
      <c r="F491" s="184"/>
      <c r="G491" s="184"/>
      <c r="H491" s="184"/>
      <c r="I491" s="184"/>
      <c r="L491" s="20"/>
      <c r="M491" s="20"/>
      <c r="N491" s="20"/>
      <c r="O491" s="20"/>
      <c r="P491" s="20"/>
      <c r="Q491" s="20"/>
    </row>
    <row r="492" spans="1:17" s="4" customFormat="1" ht="30">
      <c r="A492" s="6"/>
      <c r="B492" s="81"/>
      <c r="D492" s="184"/>
      <c r="E492" s="184"/>
      <c r="F492" s="184"/>
      <c r="G492" s="184"/>
      <c r="H492" s="184"/>
      <c r="I492" s="184"/>
      <c r="L492" s="20"/>
      <c r="M492" s="20"/>
      <c r="N492" s="20"/>
      <c r="O492" s="20"/>
      <c r="P492" s="20"/>
      <c r="Q492" s="20"/>
    </row>
    <row r="493" spans="1:17" s="4" customFormat="1" ht="30">
      <c r="A493" s="6"/>
      <c r="B493" s="81"/>
      <c r="D493" s="184"/>
      <c r="E493" s="184"/>
      <c r="F493" s="184"/>
      <c r="G493" s="184"/>
      <c r="H493" s="184"/>
      <c r="I493" s="184"/>
      <c r="L493" s="20"/>
      <c r="M493" s="20"/>
      <c r="N493" s="20"/>
      <c r="O493" s="20"/>
      <c r="P493" s="20"/>
      <c r="Q493" s="20"/>
    </row>
    <row r="494" spans="1:17" s="4" customFormat="1" ht="30">
      <c r="A494" s="6"/>
      <c r="B494" s="81"/>
      <c r="D494" s="184"/>
      <c r="E494" s="184"/>
      <c r="F494" s="184"/>
      <c r="G494" s="184"/>
      <c r="H494" s="184"/>
      <c r="I494" s="184"/>
      <c r="L494" s="20"/>
      <c r="M494" s="20"/>
      <c r="N494" s="20"/>
      <c r="O494" s="20"/>
      <c r="P494" s="20"/>
      <c r="Q494" s="20"/>
    </row>
    <row r="495" spans="1:17" s="4" customFormat="1" ht="30">
      <c r="A495" s="6"/>
      <c r="B495" s="81"/>
      <c r="D495" s="184"/>
      <c r="E495" s="184"/>
      <c r="F495" s="184"/>
      <c r="G495" s="184"/>
      <c r="H495" s="184"/>
      <c r="I495" s="184"/>
      <c r="L495" s="20"/>
      <c r="M495" s="20"/>
      <c r="N495" s="20"/>
      <c r="O495" s="20"/>
      <c r="P495" s="20"/>
      <c r="Q495" s="20"/>
    </row>
    <row r="496" spans="1:17" s="4" customFormat="1" ht="30">
      <c r="A496" s="6"/>
      <c r="B496" s="81"/>
      <c r="D496" s="184"/>
      <c r="E496" s="184"/>
      <c r="F496" s="184"/>
      <c r="G496" s="184"/>
      <c r="H496" s="184"/>
      <c r="I496" s="184"/>
      <c r="L496" s="20"/>
      <c r="M496" s="20"/>
      <c r="N496" s="20"/>
      <c r="O496" s="20"/>
      <c r="P496" s="20"/>
      <c r="Q496" s="20"/>
    </row>
    <row r="497" spans="1:17" s="4" customFormat="1" ht="30">
      <c r="A497" s="6"/>
      <c r="B497" s="81"/>
      <c r="D497" s="184"/>
      <c r="E497" s="184"/>
      <c r="F497" s="184"/>
      <c r="G497" s="184"/>
      <c r="H497" s="184"/>
      <c r="I497" s="184"/>
      <c r="L497" s="20"/>
      <c r="M497" s="20"/>
      <c r="N497" s="20"/>
      <c r="O497" s="20"/>
      <c r="P497" s="20"/>
      <c r="Q497" s="20"/>
    </row>
    <row r="498" spans="1:17" s="4" customFormat="1" ht="30">
      <c r="A498" s="6"/>
      <c r="B498" s="81"/>
      <c r="D498" s="184"/>
      <c r="E498" s="184"/>
      <c r="F498" s="184"/>
      <c r="G498" s="184"/>
      <c r="H498" s="184"/>
      <c r="I498" s="184"/>
      <c r="L498" s="20"/>
      <c r="M498" s="20"/>
      <c r="N498" s="20"/>
      <c r="O498" s="20"/>
      <c r="P498" s="20"/>
      <c r="Q498" s="20"/>
    </row>
    <row r="499" spans="1:17" s="4" customFormat="1" ht="30">
      <c r="A499" s="6"/>
      <c r="B499" s="81"/>
      <c r="D499" s="184"/>
      <c r="E499" s="184"/>
      <c r="F499" s="184"/>
      <c r="G499" s="184"/>
      <c r="H499" s="184"/>
      <c r="I499" s="184"/>
      <c r="L499" s="20"/>
      <c r="M499" s="20"/>
      <c r="N499" s="20"/>
      <c r="O499" s="20"/>
      <c r="P499" s="20"/>
      <c r="Q499" s="20"/>
    </row>
    <row r="500" spans="1:17" s="4" customFormat="1" ht="30">
      <c r="A500" s="6"/>
      <c r="B500" s="81"/>
      <c r="D500" s="184"/>
      <c r="E500" s="184"/>
      <c r="F500" s="184"/>
      <c r="G500" s="184"/>
      <c r="H500" s="184"/>
      <c r="I500" s="184"/>
      <c r="L500" s="20"/>
      <c r="M500" s="20"/>
      <c r="N500" s="20"/>
      <c r="O500" s="20"/>
      <c r="P500" s="20"/>
      <c r="Q500" s="20"/>
    </row>
    <row r="501" spans="1:17" s="4" customFormat="1" ht="30">
      <c r="A501" s="6"/>
      <c r="B501" s="81"/>
      <c r="D501" s="184"/>
      <c r="E501" s="184"/>
      <c r="F501" s="184"/>
      <c r="G501" s="184"/>
      <c r="H501" s="184"/>
      <c r="I501" s="184"/>
      <c r="L501" s="20"/>
      <c r="M501" s="20"/>
      <c r="N501" s="20"/>
      <c r="O501" s="20"/>
      <c r="P501" s="20"/>
      <c r="Q501" s="20"/>
    </row>
    <row r="502" spans="1:17" s="4" customFormat="1" ht="30">
      <c r="A502" s="6"/>
      <c r="B502" s="81"/>
      <c r="D502" s="184"/>
      <c r="E502" s="184"/>
      <c r="F502" s="184"/>
      <c r="G502" s="184"/>
      <c r="H502" s="184"/>
      <c r="I502" s="184"/>
      <c r="L502" s="20"/>
      <c r="M502" s="20"/>
      <c r="N502" s="20"/>
      <c r="O502" s="20"/>
      <c r="P502" s="20"/>
      <c r="Q502" s="20"/>
    </row>
    <row r="503" spans="1:17" s="4" customFormat="1" ht="30">
      <c r="A503" s="6"/>
      <c r="B503" s="81"/>
      <c r="D503" s="184"/>
      <c r="E503" s="184"/>
      <c r="F503" s="184"/>
      <c r="G503" s="184"/>
      <c r="H503" s="184"/>
      <c r="I503" s="184"/>
      <c r="L503" s="20"/>
      <c r="M503" s="20"/>
      <c r="N503" s="20"/>
      <c r="O503" s="20"/>
      <c r="P503" s="20"/>
      <c r="Q503" s="20"/>
    </row>
    <row r="504" spans="1:17" s="4" customFormat="1" ht="30">
      <c r="A504" s="6"/>
      <c r="B504" s="81"/>
      <c r="D504" s="184"/>
      <c r="E504" s="184"/>
      <c r="F504" s="184"/>
      <c r="G504" s="184"/>
      <c r="H504" s="184"/>
      <c r="I504" s="184"/>
      <c r="L504" s="20"/>
      <c r="M504" s="20"/>
      <c r="N504" s="20"/>
      <c r="O504" s="20"/>
      <c r="P504" s="20"/>
      <c r="Q504" s="20"/>
    </row>
    <row r="505" spans="1:17" s="4" customFormat="1" ht="30">
      <c r="A505" s="6"/>
      <c r="B505" s="81"/>
      <c r="D505" s="184"/>
      <c r="E505" s="184"/>
      <c r="F505" s="184"/>
      <c r="G505" s="184"/>
      <c r="H505" s="184"/>
      <c r="I505" s="184"/>
      <c r="L505" s="20"/>
      <c r="M505" s="20"/>
      <c r="N505" s="20"/>
      <c r="O505" s="20"/>
      <c r="P505" s="20"/>
      <c r="Q505" s="20"/>
    </row>
    <row r="506" spans="1:17" s="4" customFormat="1" ht="30">
      <c r="A506" s="6"/>
      <c r="B506" s="81"/>
      <c r="D506" s="184"/>
      <c r="E506" s="184"/>
      <c r="F506" s="184"/>
      <c r="G506" s="184"/>
      <c r="H506" s="184"/>
      <c r="I506" s="184"/>
      <c r="L506" s="20"/>
      <c r="M506" s="20"/>
      <c r="N506" s="20"/>
      <c r="O506" s="20"/>
      <c r="P506" s="20"/>
      <c r="Q506" s="20"/>
    </row>
    <row r="507" spans="1:17" s="4" customFormat="1" ht="30">
      <c r="A507" s="6"/>
      <c r="B507" s="81"/>
      <c r="D507" s="184"/>
      <c r="E507" s="184"/>
      <c r="F507" s="184"/>
      <c r="G507" s="184"/>
      <c r="H507" s="184"/>
      <c r="I507" s="184"/>
      <c r="L507" s="20"/>
      <c r="M507" s="20"/>
      <c r="N507" s="20"/>
      <c r="O507" s="20"/>
      <c r="P507" s="20"/>
      <c r="Q507" s="20"/>
    </row>
    <row r="508" spans="1:17" s="4" customFormat="1" ht="30">
      <c r="A508" s="6"/>
      <c r="B508" s="81"/>
      <c r="D508" s="184"/>
      <c r="E508" s="184"/>
      <c r="F508" s="184"/>
      <c r="G508" s="184"/>
      <c r="H508" s="184"/>
      <c r="I508" s="184"/>
      <c r="L508" s="20"/>
      <c r="M508" s="20"/>
      <c r="N508" s="20"/>
      <c r="O508" s="20"/>
      <c r="P508" s="20"/>
      <c r="Q508" s="20"/>
    </row>
    <row r="509" spans="1:17" s="4" customFormat="1" ht="30">
      <c r="A509" s="6"/>
      <c r="B509" s="81"/>
      <c r="D509" s="184"/>
      <c r="E509" s="184"/>
      <c r="F509" s="184"/>
      <c r="G509" s="184"/>
      <c r="H509" s="184"/>
      <c r="I509" s="184"/>
      <c r="L509" s="20"/>
      <c r="M509" s="20"/>
      <c r="N509" s="20"/>
      <c r="O509" s="20"/>
      <c r="P509" s="20"/>
      <c r="Q509" s="20"/>
    </row>
    <row r="510" spans="1:17" s="4" customFormat="1" ht="30">
      <c r="A510" s="6"/>
      <c r="B510" s="81"/>
      <c r="D510" s="184"/>
      <c r="E510" s="184"/>
      <c r="F510" s="184"/>
      <c r="G510" s="184"/>
      <c r="H510" s="184"/>
      <c r="I510" s="184"/>
      <c r="L510" s="20"/>
      <c r="M510" s="20"/>
      <c r="N510" s="20"/>
      <c r="O510" s="20"/>
      <c r="P510" s="20"/>
      <c r="Q510" s="20"/>
    </row>
    <row r="511" spans="1:17" s="4" customFormat="1" ht="30">
      <c r="A511" s="6"/>
      <c r="B511" s="81"/>
      <c r="D511" s="184"/>
      <c r="E511" s="184"/>
      <c r="F511" s="184"/>
      <c r="G511" s="184"/>
      <c r="H511" s="184"/>
      <c r="I511" s="184"/>
      <c r="L511" s="20"/>
      <c r="M511" s="20"/>
      <c r="N511" s="20"/>
      <c r="O511" s="20"/>
      <c r="P511" s="20"/>
      <c r="Q511" s="20"/>
    </row>
    <row r="512" spans="1:17" s="4" customFormat="1" ht="30">
      <c r="A512" s="6"/>
      <c r="B512" s="81"/>
      <c r="D512" s="184"/>
      <c r="E512" s="184"/>
      <c r="F512" s="184"/>
      <c r="G512" s="184"/>
      <c r="H512" s="184"/>
      <c r="I512" s="184"/>
      <c r="L512" s="20"/>
      <c r="M512" s="20"/>
      <c r="N512" s="20"/>
      <c r="O512" s="20"/>
      <c r="P512" s="20"/>
      <c r="Q512" s="20"/>
    </row>
    <row r="513" spans="1:17" s="4" customFormat="1" ht="30">
      <c r="A513" s="6"/>
      <c r="B513" s="81"/>
      <c r="D513" s="184"/>
      <c r="E513" s="184"/>
      <c r="F513" s="184"/>
      <c r="G513" s="184"/>
      <c r="H513" s="184"/>
      <c r="I513" s="184"/>
      <c r="L513" s="20"/>
      <c r="M513" s="20"/>
      <c r="N513" s="20"/>
      <c r="O513" s="20"/>
      <c r="P513" s="20"/>
      <c r="Q513" s="20"/>
    </row>
    <row r="514" spans="1:17" s="4" customFormat="1" ht="30">
      <c r="A514" s="6"/>
      <c r="B514" s="81"/>
      <c r="D514" s="184"/>
      <c r="E514" s="184"/>
      <c r="F514" s="184"/>
      <c r="G514" s="184"/>
      <c r="H514" s="184"/>
      <c r="I514" s="184"/>
      <c r="L514" s="20"/>
      <c r="M514" s="20"/>
      <c r="N514" s="20"/>
      <c r="O514" s="20"/>
      <c r="P514" s="20"/>
      <c r="Q514" s="20"/>
    </row>
    <row r="515" spans="1:17" s="4" customFormat="1" ht="30">
      <c r="A515" s="6"/>
      <c r="B515" s="81"/>
      <c r="D515" s="184"/>
      <c r="E515" s="184"/>
      <c r="F515" s="184"/>
      <c r="G515" s="184"/>
      <c r="H515" s="184"/>
      <c r="I515" s="184"/>
      <c r="L515" s="20"/>
      <c r="M515" s="20"/>
      <c r="N515" s="20"/>
      <c r="O515" s="20"/>
      <c r="P515" s="20"/>
      <c r="Q515" s="20"/>
    </row>
    <row r="516" spans="1:17" s="4" customFormat="1" ht="30">
      <c r="A516" s="6"/>
      <c r="B516" s="81"/>
      <c r="D516" s="184"/>
      <c r="E516" s="184"/>
      <c r="F516" s="184"/>
      <c r="G516" s="184"/>
      <c r="H516" s="184"/>
      <c r="I516" s="184"/>
      <c r="L516" s="20"/>
      <c r="M516" s="20"/>
      <c r="N516" s="20"/>
      <c r="O516" s="20"/>
      <c r="P516" s="20"/>
      <c r="Q516" s="20"/>
    </row>
    <row r="517" spans="1:17" s="4" customFormat="1" ht="30">
      <c r="A517" s="6"/>
      <c r="B517" s="81"/>
      <c r="D517" s="184"/>
      <c r="E517" s="184"/>
      <c r="F517" s="184"/>
      <c r="G517" s="184"/>
      <c r="H517" s="184"/>
      <c r="I517" s="184"/>
      <c r="L517" s="20"/>
      <c r="M517" s="20"/>
      <c r="N517" s="20"/>
      <c r="O517" s="20"/>
      <c r="P517" s="20"/>
      <c r="Q517" s="20"/>
    </row>
    <row r="518" spans="1:17" s="4" customFormat="1" ht="30">
      <c r="A518" s="6"/>
      <c r="B518" s="81"/>
      <c r="D518" s="184"/>
      <c r="E518" s="184"/>
      <c r="F518" s="184"/>
      <c r="G518" s="184"/>
      <c r="H518" s="184"/>
      <c r="I518" s="184"/>
      <c r="L518" s="20"/>
      <c r="M518" s="20"/>
      <c r="N518" s="20"/>
      <c r="O518" s="20"/>
      <c r="P518" s="20"/>
      <c r="Q518" s="20"/>
    </row>
    <row r="519" spans="1:17" s="4" customFormat="1" ht="30">
      <c r="A519" s="6"/>
      <c r="B519" s="81"/>
      <c r="D519" s="184"/>
      <c r="E519" s="184"/>
      <c r="F519" s="184"/>
      <c r="G519" s="184"/>
      <c r="H519" s="184"/>
      <c r="I519" s="184"/>
      <c r="L519" s="20"/>
      <c r="M519" s="20"/>
      <c r="N519" s="20"/>
      <c r="O519" s="20"/>
      <c r="P519" s="20"/>
      <c r="Q519" s="20"/>
    </row>
    <row r="520" spans="1:17" s="4" customFormat="1" ht="30">
      <c r="A520" s="6"/>
      <c r="B520" s="81"/>
      <c r="D520" s="184"/>
      <c r="E520" s="184"/>
      <c r="F520" s="184"/>
      <c r="G520" s="184"/>
      <c r="H520" s="184"/>
      <c r="I520" s="184"/>
      <c r="L520" s="20"/>
      <c r="M520" s="20"/>
      <c r="N520" s="20"/>
      <c r="O520" s="20"/>
      <c r="P520" s="20"/>
      <c r="Q520" s="20"/>
    </row>
    <row r="521" spans="1:17" s="4" customFormat="1" ht="30">
      <c r="A521" s="6"/>
      <c r="B521" s="81"/>
      <c r="D521" s="184"/>
      <c r="E521" s="184"/>
      <c r="F521" s="184"/>
      <c r="G521" s="184"/>
      <c r="H521" s="184"/>
      <c r="I521" s="184"/>
      <c r="L521" s="20"/>
      <c r="M521" s="20"/>
      <c r="N521" s="20"/>
      <c r="O521" s="20"/>
      <c r="P521" s="20"/>
      <c r="Q521" s="20"/>
    </row>
    <row r="522" spans="1:17" s="4" customFormat="1" ht="30">
      <c r="A522" s="6"/>
      <c r="B522" s="81"/>
      <c r="D522" s="184"/>
      <c r="E522" s="184"/>
      <c r="F522" s="184"/>
      <c r="G522" s="184"/>
      <c r="H522" s="184"/>
      <c r="I522" s="184"/>
      <c r="L522" s="20"/>
      <c r="M522" s="20"/>
      <c r="N522" s="20"/>
      <c r="O522" s="20"/>
      <c r="P522" s="20"/>
      <c r="Q522" s="20"/>
    </row>
    <row r="523" spans="1:17" s="4" customFormat="1" ht="30">
      <c r="A523" s="6"/>
      <c r="B523" s="81"/>
      <c r="D523" s="184"/>
      <c r="E523" s="184"/>
      <c r="F523" s="184"/>
      <c r="G523" s="184"/>
      <c r="H523" s="184"/>
      <c r="I523" s="184"/>
      <c r="L523" s="20"/>
      <c r="M523" s="20"/>
      <c r="N523" s="20"/>
      <c r="O523" s="20"/>
      <c r="P523" s="20"/>
      <c r="Q523" s="20"/>
    </row>
    <row r="524" spans="1:17" s="4" customFormat="1" ht="30">
      <c r="A524" s="6"/>
      <c r="B524" s="81"/>
      <c r="D524" s="184"/>
      <c r="E524" s="184"/>
      <c r="F524" s="184"/>
      <c r="G524" s="184"/>
      <c r="H524" s="184"/>
      <c r="I524" s="184"/>
      <c r="L524" s="20"/>
      <c r="M524" s="20"/>
      <c r="N524" s="20"/>
      <c r="O524" s="20"/>
      <c r="P524" s="20"/>
      <c r="Q524" s="20"/>
    </row>
    <row r="525" spans="1:17" s="4" customFormat="1" ht="30">
      <c r="A525" s="6"/>
      <c r="B525" s="81"/>
      <c r="D525" s="184"/>
      <c r="E525" s="184"/>
      <c r="F525" s="184"/>
      <c r="G525" s="184"/>
      <c r="H525" s="184"/>
      <c r="I525" s="184"/>
      <c r="L525" s="20"/>
      <c r="M525" s="20"/>
      <c r="N525" s="20"/>
      <c r="O525" s="20"/>
      <c r="P525" s="20"/>
      <c r="Q525" s="20"/>
    </row>
    <row r="526" spans="1:17" s="4" customFormat="1" ht="30">
      <c r="A526" s="6"/>
      <c r="B526" s="81"/>
      <c r="D526" s="184"/>
      <c r="E526" s="184"/>
      <c r="F526" s="184"/>
      <c r="G526" s="184"/>
      <c r="H526" s="184"/>
      <c r="I526" s="184"/>
      <c r="L526" s="20"/>
      <c r="M526" s="20"/>
      <c r="N526" s="20"/>
      <c r="O526" s="20"/>
      <c r="P526" s="20"/>
      <c r="Q526" s="20"/>
    </row>
    <row r="527" spans="1:17" s="4" customFormat="1" ht="30">
      <c r="A527" s="6"/>
      <c r="B527" s="81"/>
      <c r="D527" s="184"/>
      <c r="E527" s="184"/>
      <c r="F527" s="184"/>
      <c r="G527" s="184"/>
      <c r="H527" s="184"/>
      <c r="I527" s="184"/>
      <c r="L527" s="20"/>
      <c r="M527" s="20"/>
      <c r="N527" s="20"/>
      <c r="O527" s="20"/>
      <c r="P527" s="20"/>
      <c r="Q527" s="20"/>
    </row>
    <row r="528" spans="1:17" s="4" customFormat="1" ht="30">
      <c r="A528" s="6"/>
      <c r="B528" s="81"/>
      <c r="D528" s="184"/>
      <c r="E528" s="184"/>
      <c r="F528" s="184"/>
      <c r="G528" s="184"/>
      <c r="H528" s="184"/>
      <c r="I528" s="184"/>
      <c r="L528" s="20"/>
      <c r="M528" s="20"/>
      <c r="N528" s="20"/>
      <c r="O528" s="20"/>
      <c r="P528" s="20"/>
      <c r="Q528" s="20"/>
    </row>
    <row r="529" spans="1:17" s="4" customFormat="1" ht="30">
      <c r="A529" s="6"/>
      <c r="B529" s="81"/>
      <c r="D529" s="184"/>
      <c r="E529" s="184"/>
      <c r="F529" s="184"/>
      <c r="G529" s="184"/>
      <c r="H529" s="184"/>
      <c r="I529" s="184"/>
      <c r="L529" s="20"/>
      <c r="M529" s="20"/>
      <c r="N529" s="20"/>
      <c r="O529" s="20"/>
      <c r="P529" s="20"/>
      <c r="Q529" s="20"/>
    </row>
    <row r="530" spans="1:17" s="4" customFormat="1" ht="30">
      <c r="A530" s="6"/>
      <c r="B530" s="81"/>
      <c r="D530" s="184"/>
      <c r="E530" s="184"/>
      <c r="F530" s="184"/>
      <c r="G530" s="184"/>
      <c r="H530" s="184"/>
      <c r="I530" s="184"/>
      <c r="L530" s="20"/>
      <c r="M530" s="20"/>
      <c r="N530" s="20"/>
      <c r="O530" s="20"/>
      <c r="P530" s="20"/>
      <c r="Q530" s="20"/>
    </row>
    <row r="531" spans="1:17" s="4" customFormat="1" ht="30">
      <c r="A531" s="6"/>
      <c r="B531" s="81"/>
      <c r="D531" s="184"/>
      <c r="E531" s="184"/>
      <c r="F531" s="184"/>
      <c r="G531" s="184"/>
      <c r="H531" s="184"/>
      <c r="I531" s="184"/>
      <c r="L531" s="20"/>
      <c r="M531" s="20"/>
      <c r="N531" s="20"/>
      <c r="O531" s="20"/>
      <c r="P531" s="20"/>
      <c r="Q531" s="20"/>
    </row>
    <row r="532" spans="1:17" s="4" customFormat="1" ht="30">
      <c r="A532" s="6"/>
      <c r="B532" s="81"/>
      <c r="D532" s="184"/>
      <c r="E532" s="184"/>
      <c r="F532" s="184"/>
      <c r="G532" s="184"/>
      <c r="H532" s="184"/>
      <c r="I532" s="184"/>
      <c r="L532" s="20"/>
      <c r="M532" s="20"/>
      <c r="N532" s="20"/>
      <c r="O532" s="20"/>
      <c r="P532" s="20"/>
      <c r="Q532" s="20"/>
    </row>
    <row r="533" spans="1:17" s="4" customFormat="1" ht="30">
      <c r="A533" s="6"/>
      <c r="B533" s="81"/>
      <c r="D533" s="184"/>
      <c r="E533" s="184"/>
      <c r="F533" s="184"/>
      <c r="G533" s="184"/>
      <c r="H533" s="184"/>
      <c r="I533" s="184"/>
      <c r="L533" s="20"/>
      <c r="M533" s="20"/>
      <c r="N533" s="20"/>
      <c r="O533" s="20"/>
      <c r="P533" s="20"/>
      <c r="Q533" s="20"/>
    </row>
    <row r="534" spans="1:17" s="4" customFormat="1" ht="30">
      <c r="A534" s="6"/>
      <c r="B534" s="81"/>
      <c r="D534" s="184"/>
      <c r="E534" s="184"/>
      <c r="F534" s="184"/>
      <c r="G534" s="184"/>
      <c r="H534" s="184"/>
      <c r="I534" s="184"/>
      <c r="L534" s="20"/>
      <c r="M534" s="20"/>
      <c r="N534" s="20"/>
      <c r="O534" s="20"/>
      <c r="P534" s="20"/>
      <c r="Q534" s="20"/>
    </row>
    <row r="535" spans="1:17" s="4" customFormat="1" ht="30">
      <c r="A535" s="6"/>
      <c r="B535" s="81"/>
      <c r="D535" s="184"/>
      <c r="E535" s="184"/>
      <c r="F535" s="184"/>
      <c r="G535" s="184"/>
      <c r="H535" s="184"/>
      <c r="I535" s="184"/>
      <c r="L535" s="20"/>
      <c r="M535" s="20"/>
      <c r="N535" s="20"/>
      <c r="O535" s="20"/>
      <c r="P535" s="20"/>
      <c r="Q535" s="20"/>
    </row>
    <row r="536" spans="1:17" s="4" customFormat="1" ht="30">
      <c r="A536" s="6"/>
      <c r="B536" s="81"/>
      <c r="D536" s="184"/>
      <c r="E536" s="184"/>
      <c r="F536" s="184"/>
      <c r="G536" s="184"/>
      <c r="H536" s="184"/>
      <c r="I536" s="184"/>
      <c r="L536" s="20"/>
      <c r="M536" s="20"/>
      <c r="N536" s="20"/>
      <c r="O536" s="20"/>
      <c r="P536" s="20"/>
      <c r="Q536" s="20"/>
    </row>
    <row r="537" spans="1:17" s="4" customFormat="1" ht="30">
      <c r="A537" s="6"/>
      <c r="B537" s="81"/>
      <c r="D537" s="184"/>
      <c r="E537" s="184"/>
      <c r="F537" s="184"/>
      <c r="G537" s="184"/>
      <c r="H537" s="184"/>
      <c r="I537" s="184"/>
      <c r="L537" s="20"/>
      <c r="M537" s="20"/>
      <c r="N537" s="20"/>
      <c r="O537" s="20"/>
      <c r="P537" s="20"/>
      <c r="Q537" s="20"/>
    </row>
    <row r="538" spans="1:17" s="4" customFormat="1" ht="30">
      <c r="A538" s="6"/>
      <c r="B538" s="81"/>
      <c r="D538" s="184"/>
      <c r="E538" s="184"/>
      <c r="F538" s="184"/>
      <c r="G538" s="184"/>
      <c r="H538" s="184"/>
      <c r="I538" s="184"/>
      <c r="L538" s="20"/>
      <c r="M538" s="20"/>
      <c r="N538" s="20"/>
      <c r="O538" s="20"/>
      <c r="P538" s="20"/>
      <c r="Q538" s="20"/>
    </row>
    <row r="539" spans="1:17" s="4" customFormat="1" ht="30">
      <c r="A539" s="6"/>
      <c r="B539" s="81"/>
      <c r="D539" s="184"/>
      <c r="E539" s="184"/>
      <c r="F539" s="184"/>
      <c r="G539" s="184"/>
      <c r="H539" s="184"/>
      <c r="I539" s="184"/>
      <c r="L539" s="20"/>
      <c r="M539" s="20"/>
      <c r="N539" s="20"/>
      <c r="O539" s="20"/>
      <c r="P539" s="20"/>
      <c r="Q539" s="20"/>
    </row>
    <row r="540" spans="1:17" s="4" customFormat="1" ht="30">
      <c r="A540" s="6"/>
      <c r="B540" s="81"/>
      <c r="D540" s="184"/>
      <c r="E540" s="184"/>
      <c r="F540" s="184"/>
      <c r="G540" s="184"/>
      <c r="H540" s="184"/>
      <c r="I540" s="184"/>
      <c r="L540" s="20"/>
      <c r="M540" s="20"/>
      <c r="N540" s="20"/>
      <c r="O540" s="20"/>
      <c r="P540" s="20"/>
      <c r="Q540" s="20"/>
    </row>
    <row r="541" spans="1:17" s="4" customFormat="1" ht="30">
      <c r="A541" s="6"/>
      <c r="B541" s="81"/>
      <c r="D541" s="184"/>
      <c r="E541" s="184"/>
      <c r="F541" s="184"/>
      <c r="G541" s="184"/>
      <c r="H541" s="184"/>
      <c r="I541" s="184"/>
      <c r="L541" s="20"/>
      <c r="M541" s="20"/>
      <c r="N541" s="20"/>
      <c r="O541" s="20"/>
      <c r="P541" s="20"/>
      <c r="Q541" s="20"/>
    </row>
    <row r="542" spans="1:17" s="4" customFormat="1" ht="30">
      <c r="A542" s="6"/>
      <c r="B542" s="81"/>
      <c r="D542" s="184"/>
      <c r="E542" s="184"/>
      <c r="F542" s="184"/>
      <c r="G542" s="184"/>
      <c r="H542" s="184"/>
      <c r="I542" s="184"/>
      <c r="L542" s="20"/>
      <c r="M542" s="20"/>
      <c r="N542" s="20"/>
      <c r="O542" s="20"/>
      <c r="P542" s="20"/>
      <c r="Q542" s="20"/>
    </row>
    <row r="543" spans="1:17" s="4" customFormat="1" ht="30">
      <c r="A543" s="6"/>
      <c r="B543" s="81"/>
      <c r="D543" s="184"/>
      <c r="E543" s="184"/>
      <c r="F543" s="184"/>
      <c r="G543" s="184"/>
      <c r="H543" s="184"/>
      <c r="I543" s="184"/>
      <c r="L543" s="20"/>
      <c r="M543" s="20"/>
      <c r="N543" s="20"/>
      <c r="O543" s="20"/>
      <c r="P543" s="20"/>
      <c r="Q543" s="20"/>
    </row>
    <row r="544" spans="1:17" s="4" customFormat="1" ht="30">
      <c r="A544" s="6"/>
      <c r="B544" s="81"/>
      <c r="D544" s="184"/>
      <c r="E544" s="184"/>
      <c r="F544" s="184"/>
      <c r="G544" s="184"/>
      <c r="H544" s="184"/>
      <c r="I544" s="184"/>
      <c r="L544" s="20"/>
      <c r="M544" s="20"/>
      <c r="N544" s="20"/>
      <c r="O544" s="20"/>
      <c r="P544" s="20"/>
      <c r="Q544" s="20"/>
    </row>
    <row r="545" spans="1:17" s="4" customFormat="1" ht="30">
      <c r="A545" s="6"/>
      <c r="B545" s="81"/>
      <c r="D545" s="184"/>
      <c r="E545" s="184"/>
      <c r="F545" s="184"/>
      <c r="G545" s="184"/>
      <c r="H545" s="184"/>
      <c r="I545" s="184"/>
      <c r="L545" s="20"/>
      <c r="M545" s="20"/>
      <c r="N545" s="20"/>
      <c r="O545" s="20"/>
      <c r="P545" s="20"/>
      <c r="Q545" s="20"/>
    </row>
  </sheetData>
  <sheetProtection/>
  <mergeCells count="43">
    <mergeCell ref="H342:I342"/>
    <mergeCell ref="K31:K32"/>
    <mergeCell ref="D339:F339"/>
    <mergeCell ref="H339:J339"/>
    <mergeCell ref="H340:J340"/>
    <mergeCell ref="A29:J29"/>
    <mergeCell ref="A31:A32"/>
    <mergeCell ref="B31:B32"/>
    <mergeCell ref="C31:C32"/>
    <mergeCell ref="D31:D32"/>
    <mergeCell ref="E31:E32"/>
    <mergeCell ref="F31:F32"/>
    <mergeCell ref="G31:J31"/>
    <mergeCell ref="B24:H24"/>
    <mergeCell ref="I24:J24"/>
    <mergeCell ref="B25:H25"/>
    <mergeCell ref="I25:J25"/>
    <mergeCell ref="B26:H26"/>
    <mergeCell ref="B27:H27"/>
    <mergeCell ref="B20:H20"/>
    <mergeCell ref="I20:J20"/>
    <mergeCell ref="B21:H21"/>
    <mergeCell ref="I21:J21"/>
    <mergeCell ref="B22:H22"/>
    <mergeCell ref="B23:H23"/>
    <mergeCell ref="B17:H17"/>
    <mergeCell ref="I17:J17"/>
    <mergeCell ref="B18:H18"/>
    <mergeCell ref="I18:J18"/>
    <mergeCell ref="B19:H19"/>
    <mergeCell ref="I19:J19"/>
    <mergeCell ref="I12:J12"/>
    <mergeCell ref="I14:J14"/>
    <mergeCell ref="B15:H15"/>
    <mergeCell ref="I15:K15"/>
    <mergeCell ref="B16:H16"/>
    <mergeCell ref="I16:J16"/>
    <mergeCell ref="I8:J8"/>
    <mergeCell ref="I9:J9"/>
    <mergeCell ref="I10:J10"/>
    <mergeCell ref="I11:J11"/>
    <mergeCell ref="G1:K1"/>
    <mergeCell ref="G5:K5"/>
  </mergeCells>
  <printOptions/>
  <pageMargins left="0" right="0" top="0" bottom="0" header="0" footer="0"/>
  <pageSetup fitToHeight="0" horizontalDpi="600" verticalDpi="600" orientation="landscape" paperSize="9" scale="62" r:id="rId1"/>
  <rowBreaks count="3" manualBreakCount="3">
    <brk id="287" max="11" man="1"/>
    <brk id="324" max="11" man="1"/>
    <brk id="340" max="10" man="1"/>
  </rowBreaks>
  <colBreaks count="1" manualBreakCount="1">
    <brk id="11" max="3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2022-05-16T10:30:48Z</dcterms:modified>
  <cp:category/>
  <cp:version/>
  <cp:contentType/>
  <cp:contentStatus/>
</cp:coreProperties>
</file>